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2年\下期\朝刊\ブロック資料(未確定)\"/>
    </mc:Choice>
  </mc:AlternateContent>
  <xr:revisionPtr revIDLastSave="0" documentId="13_ncr:1_{8E1A788C-EF02-4445-9800-AD00D1922ACB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5" i="22" s="1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<sst xmlns="http://schemas.openxmlformats.org/spreadsheetml/2006/main" count="503" uniqueCount="215">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</sst>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33">
    <xf numFmtId="0" fontId="0" fillId="0" borderId="0" xfId="0"/>
    <xf numFmtId="0" fontId="3" fillId="0" borderId="0" xfId="0" applyFont="1" applyBorder="1"/>
    <xf numFmtId="38" fontId="3" fillId="0" borderId="0" xfId="1" applyFont="1" applyBorder="1"/>
    <xf numFmtId="177" fontId="3" fillId="0" borderId="0" xfId="0" applyNumberFormat="1" applyFont="1" applyBorder="1"/>
    <xf numFmtId="0" fontId="0" fillId="0" borderId="0" xfId="0" applyBorder="1"/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Fill="1" applyBorder="1" applyAlignment="1">
      <alignment vertical="center"/>
    </xf>
    <xf numFmtId="177" fontId="17" fillId="0" borderId="6" xfId="0" applyNumberFormat="1" applyFont="1" applyFill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Fill="1" applyBorder="1" applyAlignment="1">
      <alignment vertical="center"/>
    </xf>
    <xf numFmtId="38" fontId="17" fillId="0" borderId="9" xfId="0" applyNumberFormat="1" applyFont="1" applyFill="1" applyBorder="1" applyAlignment="1">
      <alignment horizontal="right" vertical="center"/>
    </xf>
    <xf numFmtId="177" fontId="17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Fill="1" applyBorder="1" applyAlignment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 applyAlignment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0" fontId="15" fillId="0" borderId="1" xfId="0" applyFont="1" applyBorder="1" applyAlignment="1"/>
    <xf numFmtId="177" fontId="15" fillId="0" borderId="1" xfId="0" applyNumberFormat="1" applyFont="1" applyBorder="1" applyAlignment="1"/>
    <xf numFmtId="0" fontId="16" fillId="0" borderId="0" xfId="0" applyFont="1" applyBorder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0" fontId="15" fillId="0" borderId="1" xfId="0" applyFont="1" applyFill="1" applyBorder="1" applyAlignment="1">
      <alignment horizontal="center"/>
    </xf>
    <xf numFmtId="38" fontId="15" fillId="0" borderId="1" xfId="1" applyFont="1" applyFill="1" applyBorder="1" applyAlignment="1">
      <alignment shrinkToFit="1"/>
    </xf>
    <xf numFmtId="0" fontId="15" fillId="0" borderId="1" xfId="0" applyFont="1" applyFill="1" applyBorder="1" applyAlignment="1">
      <alignment shrinkToFit="1"/>
    </xf>
    <xf numFmtId="177" fontId="15" fillId="0" borderId="1" xfId="0" applyNumberFormat="1" applyFont="1" applyFill="1" applyBorder="1" applyAlignment="1"/>
    <xf numFmtId="0" fontId="10" fillId="0" borderId="1" xfId="0" applyFont="1" applyFill="1" applyBorder="1" applyAlignment="1"/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0" fontId="0" fillId="0" borderId="0" xfId="0" applyFill="1"/>
    <xf numFmtId="0" fontId="15" fillId="0" borderId="1" xfId="0" applyFont="1" applyFill="1" applyBorder="1" applyAlignment="1">
      <alignment horizontal="center" shrinkToFi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/>
    <xf numFmtId="0" fontId="16" fillId="0" borderId="0" xfId="0" applyFont="1" applyFill="1" applyBorder="1" applyAlignment="1">
      <alignment horizontal="center" shrinkToFit="1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shrinkToFit="1"/>
    </xf>
    <xf numFmtId="178" fontId="14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/>
    <xf numFmtId="0" fontId="1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shrinkToFit="1"/>
    </xf>
    <xf numFmtId="177" fontId="15" fillId="0" borderId="1" xfId="0" applyNumberFormat="1" applyFont="1" applyFill="1" applyBorder="1"/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Fill="1" applyBorder="1"/>
    <xf numFmtId="0" fontId="15" fillId="0" borderId="1" xfId="3" applyFont="1" applyFill="1" applyBorder="1" applyAlignment="1">
      <alignment shrinkToFit="1"/>
    </xf>
    <xf numFmtId="0" fontId="15" fillId="0" borderId="1" xfId="0" applyFont="1" applyFill="1" applyBorder="1"/>
    <xf numFmtId="38" fontId="10" fillId="0" borderId="1" xfId="0" applyNumberFormat="1" applyFont="1" applyFill="1" applyBorder="1"/>
    <xf numFmtId="0" fontId="15" fillId="0" borderId="1" xfId="3" applyFont="1" applyFill="1" applyBorder="1" applyAlignment="1">
      <alignment horizontal="center"/>
    </xf>
    <xf numFmtId="38" fontId="14" fillId="0" borderId="1" xfId="0" applyNumberFormat="1" applyFont="1" applyFill="1" applyBorder="1" applyAlignment="1">
      <alignment vertical="center"/>
    </xf>
    <xf numFmtId="177" fontId="14" fillId="0" borderId="1" xfId="0" applyNumberFormat="1" applyFont="1" applyFill="1" applyBorder="1" applyAlignment="1">
      <alignment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178" fontId="14" fillId="0" borderId="13" xfId="0" applyNumberFormat="1" applyFont="1" applyFill="1" applyBorder="1" applyAlignment="1">
      <alignment horizontal="right"/>
    </xf>
    <xf numFmtId="178" fontId="14" fillId="0" borderId="14" xfId="0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6" fillId="0" borderId="0" xfId="0" applyFont="1" applyBorder="1" applyAlignment="1">
      <alignment horizontal="center" vertical="top" shrinkToFit="1"/>
    </xf>
    <xf numFmtId="0" fontId="14" fillId="0" borderId="1" xfId="0" applyFont="1" applyFill="1" applyBorder="1" applyAlignment="1">
      <alignment horizontal="center"/>
    </xf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5" fillId="0" borderId="18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6" fillId="0" borderId="0" xfId="0" applyFont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top" shrinkToFit="1"/>
    </xf>
    <xf numFmtId="0" fontId="15" fillId="0" borderId="13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177" fontId="15" fillId="0" borderId="13" xfId="0" applyNumberFormat="1" applyFont="1" applyFill="1" applyBorder="1" applyAlignment="1">
      <alignment horizontal="center" shrinkToFit="1"/>
    </xf>
    <xf numFmtId="177" fontId="15" fillId="0" borderId="15" xfId="0" applyNumberFormat="1" applyFont="1" applyFill="1" applyBorder="1" applyAlignment="1">
      <alignment horizontal="center" shrinkToFit="1"/>
    </xf>
    <xf numFmtId="177" fontId="15" fillId="0" borderId="14" xfId="0" applyNumberFormat="1" applyFont="1" applyFill="1" applyBorder="1" applyAlignment="1">
      <alignment horizontal="center" shrinkToFit="1"/>
    </xf>
    <xf numFmtId="0" fontId="15" fillId="0" borderId="13" xfId="0" applyFont="1" applyFill="1" applyBorder="1" applyAlignment="1">
      <alignment horizontal="center" shrinkToFit="1"/>
    </xf>
    <xf numFmtId="0" fontId="15" fillId="0" borderId="15" xfId="0" applyFont="1" applyFill="1" applyBorder="1" applyAlignment="1">
      <alignment horizontal="center" shrinkToFit="1"/>
    </xf>
    <xf numFmtId="0" fontId="15" fillId="0" borderId="14" xfId="0" applyFont="1" applyFill="1" applyBorder="1" applyAlignment="1">
      <alignment horizontal="center" shrinkToFit="1"/>
    </xf>
    <xf numFmtId="176" fontId="15" fillId="0" borderId="13" xfId="0" applyNumberFormat="1" applyFont="1" applyFill="1" applyBorder="1" applyAlignment="1">
      <alignment horizontal="center" shrinkToFit="1"/>
    </xf>
    <xf numFmtId="176" fontId="15" fillId="0" borderId="15" xfId="0" applyNumberFormat="1" applyFont="1" applyFill="1" applyBorder="1" applyAlignment="1">
      <alignment horizontal="center" shrinkToFit="1"/>
    </xf>
    <xf numFmtId="176" fontId="15" fillId="0" borderId="14" xfId="0" applyNumberFormat="1" applyFont="1" applyFill="1" applyBorder="1" applyAlignment="1">
      <alignment horizontal="center" shrinkToFit="1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shrinkToFit="1"/>
    </xf>
    <xf numFmtId="0" fontId="0" fillId="0" borderId="14" xfId="0" applyFont="1" applyFill="1" applyBorder="1" applyAlignment="1">
      <alignment horizontal="center" vertical="center" shrinkToFit="1"/>
    </xf>
    <xf numFmtId="0" fontId="0" fillId="0" borderId="21" xfId="0" applyFont="1" applyFill="1" applyBorder="1" applyAlignment="1">
      <alignment horizontal="center" vertical="center" shrinkToFit="1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zoomScale="85" zoomScaleNormal="85" zoomScaleSheetLayoutView="70" workbookViewId="0">
      <selection activeCell="C7" sqref="C7"/>
    </sheetView>
  </sheetViews>
  <sheetFormatPr defaultRowHeight="13.5" x14ac:dyDescent="0.15"/>
  <cols>
    <col min="1" max="2" width="9" style="18"/>
    <col min="3" max="4" width="11.125" style="18" customWidth="1"/>
    <col min="5" max="5" width="15.625" style="18" customWidth="1"/>
    <col min="6" max="7" width="9" style="18"/>
    <col min="8" max="9" width="11.125" style="18" customWidth="1"/>
    <col min="10" max="10" width="15.625" style="18" customWidth="1"/>
    <col min="11" max="12" width="9" style="18"/>
    <col min="13" max="14" width="11.125" style="18" customWidth="1"/>
    <col min="15" max="15" width="15.625" style="18" customWidth="1"/>
    <col min="16" max="16384" width="9" style="18"/>
  </cols>
  <sheetData>
    <row r="1" spans="1:15" ht="14.45" customHeight="1" x14ac:dyDescent="0.15"/>
    <row r="2" spans="1:15" ht="18" customHeight="1" x14ac:dyDescent="0.2">
      <c r="C2" s="79" t="s">
        <v>2</v>
      </c>
      <c r="D2" s="80"/>
      <c r="E2" s="81"/>
      <c r="F2" s="82"/>
      <c r="G2" s="19" t="s">
        <v>4</v>
      </c>
      <c r="H2" s="81"/>
      <c r="I2" s="82"/>
      <c r="J2" s="19" t="s">
        <v>7</v>
      </c>
      <c r="K2" s="85"/>
      <c r="L2" s="86"/>
      <c r="M2" s="86"/>
      <c r="N2" s="87"/>
    </row>
    <row r="3" spans="1:15" ht="18" customHeight="1" x14ac:dyDescent="0.2">
      <c r="C3" s="79" t="s">
        <v>3</v>
      </c>
      <c r="D3" s="80"/>
      <c r="E3" s="88"/>
      <c r="F3" s="89"/>
      <c r="G3" s="20" t="s">
        <v>160</v>
      </c>
      <c r="H3" s="90">
        <f>N48</f>
        <v>0</v>
      </c>
      <c r="I3" s="91"/>
      <c r="J3" s="21" t="s">
        <v>165</v>
      </c>
      <c r="K3" s="85"/>
      <c r="L3" s="86"/>
      <c r="M3" s="86"/>
      <c r="N3" s="87"/>
    </row>
    <row r="4" spans="1:15" ht="14.45" customHeight="1" x14ac:dyDescent="0.15"/>
    <row r="5" spans="1:15" ht="18" x14ac:dyDescent="0.15">
      <c r="A5" s="71" t="s">
        <v>163</v>
      </c>
      <c r="B5" s="72"/>
      <c r="C5" s="73" t="s">
        <v>214</v>
      </c>
      <c r="D5" s="74"/>
      <c r="E5" s="57">
        <f>M48</f>
        <v>313550</v>
      </c>
      <c r="F5" s="75" t="s">
        <v>213</v>
      </c>
      <c r="G5" s="76"/>
      <c r="H5" s="77">
        <f>N48</f>
        <v>0</v>
      </c>
      <c r="I5" s="78"/>
      <c r="J5" s="58"/>
      <c r="K5" s="58"/>
      <c r="L5" s="58"/>
      <c r="M5" s="58"/>
      <c r="N5" s="58"/>
      <c r="O5" s="58"/>
    </row>
    <row r="6" spans="1:15" ht="15" thickBot="1" x14ac:dyDescent="0.2">
      <c r="A6" s="59" t="s">
        <v>167</v>
      </c>
      <c r="B6" s="59" t="s">
        <v>6</v>
      </c>
      <c r="C6" s="60" t="s">
        <v>166</v>
      </c>
      <c r="D6" s="60" t="s">
        <v>160</v>
      </c>
      <c r="E6" s="60" t="s">
        <v>168</v>
      </c>
      <c r="F6" s="59" t="s">
        <v>167</v>
      </c>
      <c r="G6" s="59" t="s">
        <v>6</v>
      </c>
      <c r="H6" s="60" t="s">
        <v>166</v>
      </c>
      <c r="I6" s="60" t="s">
        <v>160</v>
      </c>
      <c r="J6" s="60" t="s">
        <v>168</v>
      </c>
      <c r="K6" s="59" t="s">
        <v>167</v>
      </c>
      <c r="L6" s="59" t="s">
        <v>6</v>
      </c>
      <c r="M6" s="60" t="s">
        <v>166</v>
      </c>
      <c r="N6" s="60" t="s">
        <v>160</v>
      </c>
      <c r="O6" s="60" t="s">
        <v>168</v>
      </c>
    </row>
    <row r="7" spans="1:15" ht="15" thickTop="1" x14ac:dyDescent="0.15">
      <c r="A7" s="38" t="s">
        <v>19</v>
      </c>
      <c r="B7" s="40" t="s">
        <v>81</v>
      </c>
      <c r="C7" s="24">
        <f>'御前崎-掛川'!C80</f>
        <v>4450</v>
      </c>
      <c r="D7" s="24">
        <f>'御前崎-掛川'!D80</f>
        <v>0</v>
      </c>
      <c r="E7" s="61"/>
      <c r="F7" s="62" t="s">
        <v>123</v>
      </c>
      <c r="G7" s="63" t="s">
        <v>54</v>
      </c>
      <c r="H7" s="24">
        <f>浜松!H86</f>
        <v>2700</v>
      </c>
      <c r="I7" s="24">
        <f>浜松!I86</f>
        <v>0</v>
      </c>
      <c r="J7" s="64"/>
      <c r="K7" s="38"/>
      <c r="L7" s="65"/>
      <c r="M7" s="24"/>
      <c r="N7" s="61"/>
      <c r="O7" s="66"/>
    </row>
    <row r="8" spans="1:15" ht="14.25" x14ac:dyDescent="0.15">
      <c r="A8" s="38" t="s">
        <v>82</v>
      </c>
      <c r="B8" s="40" t="s">
        <v>23</v>
      </c>
      <c r="C8" s="24">
        <f>'御前崎-掛川'!C81</f>
        <v>2900</v>
      </c>
      <c r="D8" s="24">
        <f>'御前崎-掛川'!D81</f>
        <v>0</v>
      </c>
      <c r="E8" s="64"/>
      <c r="F8" s="62" t="s">
        <v>124</v>
      </c>
      <c r="G8" s="63" t="s">
        <v>53</v>
      </c>
      <c r="H8" s="24">
        <f>浜松!H87</f>
        <v>2830</v>
      </c>
      <c r="I8" s="24">
        <f>浜松!I87</f>
        <v>0</v>
      </c>
      <c r="J8" s="64"/>
      <c r="K8" s="38"/>
      <c r="L8" s="65"/>
      <c r="M8" s="24"/>
      <c r="N8" s="61"/>
      <c r="O8" s="66"/>
    </row>
    <row r="9" spans="1:15" ht="14.25" x14ac:dyDescent="0.15">
      <c r="A9" s="38" t="s">
        <v>83</v>
      </c>
      <c r="B9" s="40" t="s">
        <v>24</v>
      </c>
      <c r="C9" s="24">
        <f>'御前崎-掛川'!C82</f>
        <v>2450</v>
      </c>
      <c r="D9" s="24">
        <f>'御前崎-掛川'!D82</f>
        <v>0</v>
      </c>
      <c r="E9" s="64"/>
      <c r="F9" s="62" t="s">
        <v>125</v>
      </c>
      <c r="G9" s="63" t="s">
        <v>55</v>
      </c>
      <c r="H9" s="24">
        <f>浜松!H88</f>
        <v>3000</v>
      </c>
      <c r="I9" s="24">
        <f>浜松!I88</f>
        <v>0</v>
      </c>
      <c r="J9" s="64"/>
      <c r="K9" s="65"/>
      <c r="L9" s="65"/>
      <c r="M9" s="24"/>
      <c r="N9" s="61"/>
      <c r="O9" s="66"/>
    </row>
    <row r="10" spans="1:15" ht="14.25" x14ac:dyDescent="0.15">
      <c r="A10" s="38" t="s">
        <v>84</v>
      </c>
      <c r="B10" s="40" t="s">
        <v>25</v>
      </c>
      <c r="C10" s="24">
        <f>'御前崎-掛川'!C83</f>
        <v>5100</v>
      </c>
      <c r="D10" s="24">
        <f>'御前崎-掛川'!D83</f>
        <v>0</v>
      </c>
      <c r="E10" s="64"/>
      <c r="F10" s="62" t="s">
        <v>126</v>
      </c>
      <c r="G10" s="63" t="s">
        <v>56</v>
      </c>
      <c r="H10" s="24">
        <f>浜松!H89</f>
        <v>2400</v>
      </c>
      <c r="I10" s="24">
        <f>浜松!I89</f>
        <v>0</v>
      </c>
      <c r="J10" s="64"/>
      <c r="K10" s="38"/>
      <c r="L10" s="65"/>
      <c r="M10" s="24"/>
      <c r="N10" s="61"/>
      <c r="O10" s="66"/>
    </row>
    <row r="11" spans="1:15" ht="14.25" x14ac:dyDescent="0.15">
      <c r="A11" s="38" t="s">
        <v>85</v>
      </c>
      <c r="B11" s="40" t="s">
        <v>26</v>
      </c>
      <c r="C11" s="24">
        <f>'御前崎-掛川'!C84</f>
        <v>2850</v>
      </c>
      <c r="D11" s="24">
        <f>'御前崎-掛川'!D84</f>
        <v>0</v>
      </c>
      <c r="E11" s="64"/>
      <c r="F11" s="62" t="s">
        <v>127</v>
      </c>
      <c r="G11" s="63" t="s">
        <v>57</v>
      </c>
      <c r="H11" s="24">
        <f>浜松!H90</f>
        <v>1300</v>
      </c>
      <c r="I11" s="24">
        <f>浜松!I90</f>
        <v>0</v>
      </c>
      <c r="J11" s="64"/>
      <c r="K11" s="38"/>
      <c r="L11" s="65"/>
      <c r="M11" s="24"/>
      <c r="N11" s="61"/>
      <c r="O11" s="66"/>
    </row>
    <row r="12" spans="1:15" ht="14.25" x14ac:dyDescent="0.15">
      <c r="A12" s="38" t="s">
        <v>86</v>
      </c>
      <c r="B12" s="40" t="s">
        <v>27</v>
      </c>
      <c r="C12" s="24">
        <f>'御前崎-掛川'!C85</f>
        <v>2340</v>
      </c>
      <c r="D12" s="24">
        <f>'御前崎-掛川'!D85</f>
        <v>0</v>
      </c>
      <c r="E12" s="64"/>
      <c r="F12" s="38" t="s">
        <v>128</v>
      </c>
      <c r="G12" s="63" t="s">
        <v>58</v>
      </c>
      <c r="H12" s="24">
        <f>浜松!M80</f>
        <v>3700</v>
      </c>
      <c r="I12" s="24">
        <f>浜松!N80</f>
        <v>0</v>
      </c>
      <c r="J12" s="64"/>
      <c r="K12" s="38"/>
      <c r="L12" s="65"/>
      <c r="M12" s="24"/>
      <c r="N12" s="61"/>
      <c r="O12" s="66"/>
    </row>
    <row r="13" spans="1:15" ht="14.25" x14ac:dyDescent="0.15">
      <c r="A13" s="38" t="s">
        <v>87</v>
      </c>
      <c r="B13" s="40" t="s">
        <v>28</v>
      </c>
      <c r="C13" s="24">
        <f>'御前崎-掛川'!C86</f>
        <v>1320</v>
      </c>
      <c r="D13" s="24">
        <f>'御前崎-掛川'!D86</f>
        <v>0</v>
      </c>
      <c r="E13" s="64"/>
      <c r="F13" s="38" t="s">
        <v>129</v>
      </c>
      <c r="G13" s="63" t="s">
        <v>59</v>
      </c>
      <c r="H13" s="24">
        <f>浜松!M81</f>
        <v>5200</v>
      </c>
      <c r="I13" s="24">
        <f>浜松!N81</f>
        <v>0</v>
      </c>
      <c r="J13" s="64"/>
      <c r="K13" s="38"/>
      <c r="L13" s="65"/>
      <c r="M13" s="24"/>
      <c r="N13" s="61"/>
      <c r="O13" s="66"/>
    </row>
    <row r="14" spans="1:15" ht="14.25" x14ac:dyDescent="0.15">
      <c r="A14" s="38" t="s">
        <v>88</v>
      </c>
      <c r="B14" s="40" t="s">
        <v>16</v>
      </c>
      <c r="C14" s="24">
        <f>'御前崎-掛川'!C87</f>
        <v>4092</v>
      </c>
      <c r="D14" s="24">
        <f>'御前崎-掛川'!D87</f>
        <v>0</v>
      </c>
      <c r="E14" s="64"/>
      <c r="F14" s="38" t="s">
        <v>130</v>
      </c>
      <c r="G14" s="63" t="s">
        <v>60</v>
      </c>
      <c r="H14" s="24">
        <f>浜松!M82</f>
        <v>700</v>
      </c>
      <c r="I14" s="24">
        <f>浜松!N82</f>
        <v>0</v>
      </c>
      <c r="J14" s="64"/>
      <c r="K14" s="38"/>
      <c r="L14" s="65"/>
      <c r="M14" s="24"/>
      <c r="N14" s="61"/>
      <c r="O14" s="66"/>
    </row>
    <row r="15" spans="1:15" ht="14.25" x14ac:dyDescent="0.15">
      <c r="A15" s="38" t="s">
        <v>89</v>
      </c>
      <c r="B15" s="40" t="s">
        <v>18</v>
      </c>
      <c r="C15" s="24">
        <f>'御前崎-掛川'!C88</f>
        <v>6057</v>
      </c>
      <c r="D15" s="24">
        <f>'御前崎-掛川'!D88</f>
        <v>0</v>
      </c>
      <c r="E15" s="64"/>
      <c r="F15" s="38" t="s">
        <v>131</v>
      </c>
      <c r="G15" s="63" t="s">
        <v>66</v>
      </c>
      <c r="H15" s="24">
        <f>浜松!M83</f>
        <v>11640</v>
      </c>
      <c r="I15" s="24">
        <f>浜松!N83</f>
        <v>0</v>
      </c>
      <c r="J15" s="64"/>
      <c r="K15" s="62"/>
      <c r="L15" s="63"/>
      <c r="M15" s="24"/>
      <c r="N15" s="61"/>
      <c r="O15" s="66"/>
    </row>
    <row r="16" spans="1:15" ht="14.25" x14ac:dyDescent="0.15">
      <c r="A16" s="38" t="s">
        <v>90</v>
      </c>
      <c r="B16" s="40" t="s">
        <v>29</v>
      </c>
      <c r="C16" s="24">
        <f>'御前崎-掛川'!C89</f>
        <v>2611</v>
      </c>
      <c r="D16" s="24">
        <f>'御前崎-掛川'!D89</f>
        <v>0</v>
      </c>
      <c r="E16" s="64"/>
      <c r="F16" s="38" t="s">
        <v>132</v>
      </c>
      <c r="G16" s="63" t="s">
        <v>61</v>
      </c>
      <c r="H16" s="24">
        <f>浜松!M84</f>
        <v>3830</v>
      </c>
      <c r="I16" s="24">
        <f>浜松!N84</f>
        <v>0</v>
      </c>
      <c r="J16" s="64"/>
      <c r="K16" s="62"/>
      <c r="L16" s="63"/>
      <c r="M16" s="24"/>
      <c r="N16" s="61"/>
      <c r="O16" s="66"/>
    </row>
    <row r="17" spans="1:15" ht="14.25" x14ac:dyDescent="0.15">
      <c r="A17" s="38" t="s">
        <v>91</v>
      </c>
      <c r="B17" s="40" t="s">
        <v>30</v>
      </c>
      <c r="C17" s="24">
        <f>'御前崎-掛川'!C90</f>
        <v>5546</v>
      </c>
      <c r="D17" s="24">
        <f>'御前崎-掛川'!D90</f>
        <v>0</v>
      </c>
      <c r="E17" s="64"/>
      <c r="F17" s="38" t="s">
        <v>133</v>
      </c>
      <c r="G17" s="63" t="s">
        <v>62</v>
      </c>
      <c r="H17" s="24">
        <f>浜松!M85</f>
        <v>5820</v>
      </c>
      <c r="I17" s="24">
        <f>浜松!N85</f>
        <v>0</v>
      </c>
      <c r="J17" s="64"/>
      <c r="K17" s="62"/>
      <c r="L17" s="63"/>
      <c r="M17" s="24"/>
      <c r="N17" s="61"/>
      <c r="O17" s="66"/>
    </row>
    <row r="18" spans="1:15" ht="14.25" x14ac:dyDescent="0.15">
      <c r="A18" s="62" t="s">
        <v>92</v>
      </c>
      <c r="B18" s="63" t="s">
        <v>31</v>
      </c>
      <c r="C18" s="24">
        <f>'御前崎-掛川'!H80</f>
        <v>1974</v>
      </c>
      <c r="D18" s="24">
        <f>'御前崎-掛川'!I80</f>
        <v>0</v>
      </c>
      <c r="E18" s="64"/>
      <c r="F18" s="38" t="s">
        <v>134</v>
      </c>
      <c r="G18" s="63" t="s">
        <v>63</v>
      </c>
      <c r="H18" s="24">
        <f>浜松!M86</f>
        <v>2390</v>
      </c>
      <c r="I18" s="24">
        <f>浜松!N86</f>
        <v>0</v>
      </c>
      <c r="J18" s="64"/>
      <c r="K18" s="62"/>
      <c r="L18" s="63"/>
      <c r="M18" s="24"/>
      <c r="N18" s="61"/>
      <c r="O18" s="66"/>
    </row>
    <row r="19" spans="1:15" ht="14.25" x14ac:dyDescent="0.15">
      <c r="A19" s="38" t="s">
        <v>93</v>
      </c>
      <c r="B19" s="40" t="s">
        <v>36</v>
      </c>
      <c r="C19" s="24">
        <f>袋井･磐田!C80</f>
        <v>3400</v>
      </c>
      <c r="D19" s="24">
        <f>袋井･磐田!D80</f>
        <v>0</v>
      </c>
      <c r="E19" s="64"/>
      <c r="F19" s="38" t="s">
        <v>135</v>
      </c>
      <c r="G19" s="63" t="s">
        <v>64</v>
      </c>
      <c r="H19" s="24">
        <f>浜松!M87</f>
        <v>8870</v>
      </c>
      <c r="I19" s="24">
        <f>浜松!N87</f>
        <v>0</v>
      </c>
      <c r="J19" s="64"/>
      <c r="K19" s="62"/>
      <c r="L19" s="63"/>
      <c r="M19" s="24"/>
      <c r="N19" s="61"/>
      <c r="O19" s="66"/>
    </row>
    <row r="20" spans="1:15" ht="14.25" x14ac:dyDescent="0.15">
      <c r="A20" s="38" t="s">
        <v>94</v>
      </c>
      <c r="B20" s="40" t="s">
        <v>209</v>
      </c>
      <c r="C20" s="24">
        <f>袋井･磐田!C81</f>
        <v>1510</v>
      </c>
      <c r="D20" s="24">
        <f>袋井･磐田!D81</f>
        <v>0</v>
      </c>
      <c r="E20" s="64"/>
      <c r="F20" s="38" t="s">
        <v>136</v>
      </c>
      <c r="G20" s="40" t="s">
        <v>65</v>
      </c>
      <c r="H20" s="25">
        <f>浜松!M88</f>
        <v>9010</v>
      </c>
      <c r="I20" s="25">
        <f>浜松!N88</f>
        <v>0</v>
      </c>
      <c r="J20" s="64"/>
      <c r="K20" s="63"/>
      <c r="L20" s="63"/>
      <c r="M20" s="24"/>
      <c r="N20" s="61"/>
      <c r="O20" s="66"/>
    </row>
    <row r="21" spans="1:15" ht="14.25" x14ac:dyDescent="0.15">
      <c r="A21" s="38" t="s">
        <v>95</v>
      </c>
      <c r="B21" s="40" t="s">
        <v>33</v>
      </c>
      <c r="C21" s="24">
        <f>袋井･磐田!C82</f>
        <v>3690</v>
      </c>
      <c r="D21" s="24">
        <f>袋井･磐田!D82</f>
        <v>0</v>
      </c>
      <c r="E21" s="64"/>
      <c r="F21" s="38" t="s">
        <v>137</v>
      </c>
      <c r="G21" s="40" t="s">
        <v>67</v>
      </c>
      <c r="H21" s="25">
        <f>浜松!M89</f>
        <v>2200</v>
      </c>
      <c r="I21" s="25">
        <f>浜松!N89</f>
        <v>0</v>
      </c>
      <c r="J21" s="66"/>
      <c r="K21" s="62"/>
      <c r="L21" s="63"/>
      <c r="M21" s="24"/>
      <c r="N21" s="61"/>
      <c r="O21" s="66"/>
    </row>
    <row r="22" spans="1:15" ht="14.25" x14ac:dyDescent="0.15">
      <c r="A22" s="38" t="s">
        <v>96</v>
      </c>
      <c r="B22" s="40" t="s">
        <v>18</v>
      </c>
      <c r="C22" s="24">
        <f>袋井･磐田!C83</f>
        <v>5350</v>
      </c>
      <c r="D22" s="24">
        <f>袋井･磐田!D83</f>
        <v>0</v>
      </c>
      <c r="E22" s="64"/>
      <c r="F22" s="38" t="s">
        <v>138</v>
      </c>
      <c r="G22" s="40" t="s">
        <v>68</v>
      </c>
      <c r="H22" s="24">
        <f>湖西!C80</f>
        <v>3850</v>
      </c>
      <c r="I22" s="24">
        <f>湖西!D80</f>
        <v>0</v>
      </c>
      <c r="J22" s="66"/>
      <c r="K22" s="62"/>
      <c r="L22" s="63"/>
      <c r="M22" s="24"/>
      <c r="N22" s="61"/>
      <c r="O22" s="66"/>
    </row>
    <row r="23" spans="1:15" ht="14.25" x14ac:dyDescent="0.15">
      <c r="A23" s="38" t="s">
        <v>97</v>
      </c>
      <c r="B23" s="40" t="s">
        <v>16</v>
      </c>
      <c r="C23" s="24">
        <f>袋井･磐田!C84</f>
        <v>4850</v>
      </c>
      <c r="D23" s="24">
        <f>袋井･磐田!D84</f>
        <v>0</v>
      </c>
      <c r="E23" s="64"/>
      <c r="F23" s="38" t="s">
        <v>139</v>
      </c>
      <c r="G23" s="40" t="s">
        <v>69</v>
      </c>
      <c r="H23" s="24">
        <f>湖西!C81</f>
        <v>800</v>
      </c>
      <c r="I23" s="24">
        <f>湖西!D81</f>
        <v>0</v>
      </c>
      <c r="J23" s="66"/>
      <c r="K23" s="53"/>
      <c r="L23" s="53"/>
      <c r="M23" s="53"/>
      <c r="N23" s="53"/>
      <c r="O23" s="53"/>
    </row>
    <row r="24" spans="1:15" ht="14.25" x14ac:dyDescent="0.15">
      <c r="A24" s="38" t="s">
        <v>98</v>
      </c>
      <c r="B24" s="40" t="s">
        <v>34</v>
      </c>
      <c r="C24" s="24">
        <f>袋井･磐田!C85</f>
        <v>4410</v>
      </c>
      <c r="D24" s="24">
        <f>袋井･磐田!D85</f>
        <v>0</v>
      </c>
      <c r="E24" s="64"/>
      <c r="F24" s="38" t="s">
        <v>140</v>
      </c>
      <c r="G24" s="40" t="s">
        <v>70</v>
      </c>
      <c r="H24" s="24">
        <f>湖西!C82</f>
        <v>8900</v>
      </c>
      <c r="I24" s="24">
        <f>湖西!D82</f>
        <v>0</v>
      </c>
      <c r="J24" s="66"/>
      <c r="K24" s="53"/>
      <c r="L24" s="53"/>
      <c r="M24" s="53"/>
      <c r="N24" s="53"/>
      <c r="O24" s="53"/>
    </row>
    <row r="25" spans="1:15" ht="14.25" x14ac:dyDescent="0.15">
      <c r="A25" s="38" t="s">
        <v>99</v>
      </c>
      <c r="B25" s="40" t="s">
        <v>37</v>
      </c>
      <c r="C25" s="24">
        <f>袋井･磐田!C86</f>
        <v>1750</v>
      </c>
      <c r="D25" s="24">
        <f>袋井･磐田!D86</f>
        <v>0</v>
      </c>
      <c r="E25" s="64"/>
      <c r="F25" s="38" t="s">
        <v>141</v>
      </c>
      <c r="G25" s="40" t="s">
        <v>71</v>
      </c>
      <c r="H25" s="24">
        <f>湖西!C83</f>
        <v>2300</v>
      </c>
      <c r="I25" s="24">
        <f>湖西!D83</f>
        <v>0</v>
      </c>
      <c r="J25" s="66"/>
      <c r="K25" s="53"/>
      <c r="L25" s="53"/>
      <c r="M25" s="53"/>
      <c r="N25" s="53"/>
      <c r="O25" s="53"/>
    </row>
    <row r="26" spans="1:15" ht="14.25" x14ac:dyDescent="0.15">
      <c r="A26" s="38" t="s">
        <v>100</v>
      </c>
      <c r="B26" s="40" t="s">
        <v>25</v>
      </c>
      <c r="C26" s="24">
        <f>袋井･磐田!C87</f>
        <v>2390</v>
      </c>
      <c r="D26" s="24">
        <f>袋井･磐田!D87</f>
        <v>0</v>
      </c>
      <c r="E26" s="64"/>
      <c r="F26" s="38" t="s">
        <v>142</v>
      </c>
      <c r="G26" s="40" t="s">
        <v>72</v>
      </c>
      <c r="H26" s="24">
        <f>湖西!C84</f>
        <v>1250</v>
      </c>
      <c r="I26" s="24">
        <f>湖西!D84</f>
        <v>0</v>
      </c>
      <c r="J26" s="66"/>
      <c r="K26" s="53"/>
      <c r="L26" s="53"/>
      <c r="M26" s="67"/>
      <c r="N26" s="53"/>
      <c r="O26" s="53"/>
    </row>
    <row r="27" spans="1:15" ht="14.25" x14ac:dyDescent="0.15">
      <c r="A27" s="38" t="s">
        <v>101</v>
      </c>
      <c r="B27" s="40" t="s">
        <v>38</v>
      </c>
      <c r="C27" s="24">
        <f>袋井･磐田!C88</f>
        <v>12420</v>
      </c>
      <c r="D27" s="24">
        <f>袋井･磐田!D88</f>
        <v>0</v>
      </c>
      <c r="E27" s="64"/>
      <c r="F27" s="38" t="s">
        <v>143</v>
      </c>
      <c r="G27" s="40" t="s">
        <v>73</v>
      </c>
      <c r="H27" s="24">
        <f>湖西!C85</f>
        <v>800</v>
      </c>
      <c r="I27" s="24">
        <f>湖西!D85</f>
        <v>0</v>
      </c>
      <c r="J27" s="66"/>
      <c r="K27" s="53"/>
      <c r="L27" s="53"/>
      <c r="M27" s="53"/>
      <c r="N27" s="53"/>
      <c r="O27" s="53"/>
    </row>
    <row r="28" spans="1:15" ht="14.25" x14ac:dyDescent="0.15">
      <c r="A28" s="38" t="s">
        <v>102</v>
      </c>
      <c r="B28" s="40" t="s">
        <v>16</v>
      </c>
      <c r="C28" s="24">
        <f>袋井･磐田!C89</f>
        <v>6610</v>
      </c>
      <c r="D28" s="24">
        <f>袋井･磐田!D89</f>
        <v>0</v>
      </c>
      <c r="E28" s="64"/>
      <c r="F28" s="38" t="s">
        <v>144</v>
      </c>
      <c r="G28" s="40" t="s">
        <v>158</v>
      </c>
      <c r="H28" s="24">
        <f>湖西!C86</f>
        <v>2070</v>
      </c>
      <c r="I28" s="24">
        <f>湖西!D86</f>
        <v>0</v>
      </c>
      <c r="J28" s="66"/>
      <c r="K28" s="53"/>
      <c r="L28" s="53"/>
      <c r="M28" s="53"/>
      <c r="N28" s="53"/>
      <c r="O28" s="53"/>
    </row>
    <row r="29" spans="1:15" ht="14.25" x14ac:dyDescent="0.15">
      <c r="A29" s="38" t="s">
        <v>103</v>
      </c>
      <c r="B29" s="40" t="s">
        <v>39</v>
      </c>
      <c r="C29" s="24">
        <f>袋井･磐田!C90</f>
        <v>4240</v>
      </c>
      <c r="D29" s="24">
        <f>袋井･磐田!D90</f>
        <v>0</v>
      </c>
      <c r="E29" s="64"/>
      <c r="F29" s="38" t="s">
        <v>145</v>
      </c>
      <c r="G29" s="40" t="s">
        <v>74</v>
      </c>
      <c r="H29" s="24">
        <f>湖西!C87</f>
        <v>3800</v>
      </c>
      <c r="I29" s="24">
        <f>湖西!D87</f>
        <v>0</v>
      </c>
      <c r="J29" s="66"/>
      <c r="K29" s="53"/>
      <c r="L29" s="53"/>
      <c r="M29" s="53"/>
      <c r="N29" s="53"/>
      <c r="O29" s="53"/>
    </row>
    <row r="30" spans="1:15" ht="14.25" x14ac:dyDescent="0.15">
      <c r="A30" s="62" t="s">
        <v>104</v>
      </c>
      <c r="B30" s="63" t="s">
        <v>20</v>
      </c>
      <c r="C30" s="24">
        <f>袋井･磐田!H80</f>
        <v>7290</v>
      </c>
      <c r="D30" s="24">
        <f>袋井･磐田!I80</f>
        <v>0</v>
      </c>
      <c r="E30" s="64"/>
      <c r="F30" s="38" t="s">
        <v>146</v>
      </c>
      <c r="G30" s="40" t="s">
        <v>159</v>
      </c>
      <c r="H30" s="24">
        <f>湖西!C88</f>
        <v>1200</v>
      </c>
      <c r="I30" s="24">
        <f>湖西!D88</f>
        <v>0</v>
      </c>
      <c r="J30" s="66"/>
      <c r="K30" s="53"/>
      <c r="L30" s="53"/>
      <c r="M30" s="53"/>
      <c r="N30" s="53"/>
      <c r="O30" s="53"/>
    </row>
    <row r="31" spans="1:15" ht="14.25" x14ac:dyDescent="0.15">
      <c r="A31" s="62" t="s">
        <v>105</v>
      </c>
      <c r="B31" s="63" t="s">
        <v>40</v>
      </c>
      <c r="C31" s="24">
        <f>袋井･磐田!H81</f>
        <v>4450</v>
      </c>
      <c r="D31" s="24">
        <f>袋井･磐田!I81</f>
        <v>0</v>
      </c>
      <c r="E31" s="64"/>
      <c r="F31" s="38" t="s">
        <v>147</v>
      </c>
      <c r="G31" s="40" t="s">
        <v>75</v>
      </c>
      <c r="H31" s="24">
        <f>湖西!C89</f>
        <v>2050</v>
      </c>
      <c r="I31" s="24">
        <f>湖西!D89</f>
        <v>0</v>
      </c>
      <c r="J31" s="66"/>
      <c r="K31" s="53"/>
      <c r="L31" s="53"/>
      <c r="M31" s="53"/>
      <c r="N31" s="53"/>
      <c r="O31" s="53"/>
    </row>
    <row r="32" spans="1:15" ht="14.25" x14ac:dyDescent="0.15">
      <c r="A32" s="38" t="s">
        <v>106</v>
      </c>
      <c r="B32" s="40" t="s">
        <v>211</v>
      </c>
      <c r="C32" s="24">
        <f>浜松!C80</f>
        <v>2170</v>
      </c>
      <c r="D32" s="24">
        <f>浜松!D80</f>
        <v>0</v>
      </c>
      <c r="E32" s="64"/>
      <c r="F32" s="38" t="s">
        <v>148</v>
      </c>
      <c r="G32" s="40" t="s">
        <v>17</v>
      </c>
      <c r="H32" s="24">
        <f>湖西!C90</f>
        <v>180</v>
      </c>
      <c r="I32" s="24">
        <f>湖西!D90</f>
        <v>0</v>
      </c>
      <c r="J32" s="66"/>
      <c r="K32" s="53"/>
      <c r="L32" s="53"/>
      <c r="M32" s="53"/>
      <c r="N32" s="53"/>
      <c r="O32" s="53"/>
    </row>
    <row r="33" spans="1:15" ht="14.25" x14ac:dyDescent="0.15">
      <c r="A33" s="38" t="s">
        <v>107</v>
      </c>
      <c r="B33" s="40" t="s">
        <v>212</v>
      </c>
      <c r="C33" s="24">
        <f>浜松!C81</f>
        <v>7400</v>
      </c>
      <c r="D33" s="24">
        <f>浜松!D81</f>
        <v>0</v>
      </c>
      <c r="E33" s="64"/>
      <c r="F33" s="38" t="s">
        <v>149</v>
      </c>
      <c r="G33" s="40" t="s">
        <v>15</v>
      </c>
      <c r="H33" s="24">
        <f>天竜!C80</f>
        <v>5100</v>
      </c>
      <c r="I33" s="24">
        <f>天竜!D80</f>
        <v>0</v>
      </c>
      <c r="J33" s="66"/>
      <c r="K33" s="53"/>
      <c r="L33" s="53"/>
      <c r="M33" s="53"/>
      <c r="N33" s="53"/>
      <c r="O33" s="53"/>
    </row>
    <row r="34" spans="1:15" ht="14.25" x14ac:dyDescent="0.15">
      <c r="A34" s="38" t="s">
        <v>108</v>
      </c>
      <c r="B34" s="40" t="s">
        <v>210</v>
      </c>
      <c r="C34" s="24">
        <f>浜松!C82</f>
        <v>980</v>
      </c>
      <c r="D34" s="24">
        <f>浜松!D82</f>
        <v>0</v>
      </c>
      <c r="E34" s="64"/>
      <c r="F34" s="38" t="s">
        <v>150</v>
      </c>
      <c r="G34" s="40" t="s">
        <v>76</v>
      </c>
      <c r="H34" s="24">
        <f>天竜!C81</f>
        <v>250</v>
      </c>
      <c r="I34" s="24">
        <f>天竜!D81</f>
        <v>0</v>
      </c>
      <c r="J34" s="66"/>
      <c r="K34" s="53"/>
      <c r="L34" s="53"/>
      <c r="M34" s="53"/>
      <c r="N34" s="53"/>
      <c r="O34" s="53"/>
    </row>
    <row r="35" spans="1:15" ht="14.25" x14ac:dyDescent="0.15">
      <c r="A35" s="38" t="s">
        <v>109</v>
      </c>
      <c r="B35" s="40" t="s">
        <v>41</v>
      </c>
      <c r="C35" s="24">
        <f>浜松!C83</f>
        <v>10930</v>
      </c>
      <c r="D35" s="24">
        <f>浜松!D83</f>
        <v>0</v>
      </c>
      <c r="E35" s="64"/>
      <c r="F35" s="38" t="s">
        <v>151</v>
      </c>
      <c r="G35" s="40" t="s">
        <v>77</v>
      </c>
      <c r="H35" s="24">
        <f>天竜!C82</f>
        <v>1550</v>
      </c>
      <c r="I35" s="24">
        <f>天竜!D82</f>
        <v>0</v>
      </c>
      <c r="J35" s="66"/>
      <c r="K35" s="53"/>
      <c r="L35" s="53"/>
      <c r="M35" s="53"/>
      <c r="N35" s="53"/>
      <c r="O35" s="53"/>
    </row>
    <row r="36" spans="1:15" ht="14.25" x14ac:dyDescent="0.15">
      <c r="A36" s="38" t="s">
        <v>110</v>
      </c>
      <c r="B36" s="40" t="s">
        <v>42</v>
      </c>
      <c r="C36" s="24">
        <f>浜松!C84</f>
        <v>9280</v>
      </c>
      <c r="D36" s="24">
        <f>浜松!D84</f>
        <v>0</v>
      </c>
      <c r="E36" s="64"/>
      <c r="F36" s="38" t="s">
        <v>152</v>
      </c>
      <c r="G36" s="40" t="s">
        <v>78</v>
      </c>
      <c r="H36" s="24">
        <f>天竜!C83</f>
        <v>150</v>
      </c>
      <c r="I36" s="24">
        <f>天竜!D83</f>
        <v>0</v>
      </c>
      <c r="J36" s="66"/>
      <c r="K36" s="53"/>
      <c r="L36" s="53"/>
      <c r="M36" s="53"/>
      <c r="N36" s="53"/>
      <c r="O36" s="53"/>
    </row>
    <row r="37" spans="1:15" ht="14.25" x14ac:dyDescent="0.15">
      <c r="A37" s="38" t="s">
        <v>111</v>
      </c>
      <c r="B37" s="40" t="s">
        <v>43</v>
      </c>
      <c r="C37" s="24">
        <f>浜松!C85</f>
        <v>3110</v>
      </c>
      <c r="D37" s="24">
        <f>浜松!D85</f>
        <v>0</v>
      </c>
      <c r="E37" s="64"/>
      <c r="F37" s="38" t="s">
        <v>153</v>
      </c>
      <c r="G37" s="40" t="s">
        <v>80</v>
      </c>
      <c r="H37" s="24">
        <f>天竜!C84</f>
        <v>750</v>
      </c>
      <c r="I37" s="24">
        <f>天竜!D84</f>
        <v>0</v>
      </c>
      <c r="J37" s="66"/>
      <c r="K37" s="53"/>
      <c r="L37" s="53"/>
      <c r="M37" s="53"/>
      <c r="N37" s="53"/>
      <c r="O37" s="53"/>
    </row>
    <row r="38" spans="1:15" ht="14.25" x14ac:dyDescent="0.15">
      <c r="A38" s="38" t="s">
        <v>112</v>
      </c>
      <c r="B38" s="40" t="s">
        <v>21</v>
      </c>
      <c r="C38" s="24">
        <f>浜松!C86</f>
        <v>15430</v>
      </c>
      <c r="D38" s="24">
        <f>浜松!D86</f>
        <v>0</v>
      </c>
      <c r="E38" s="64"/>
      <c r="F38" s="38" t="s">
        <v>154</v>
      </c>
      <c r="G38" s="40" t="s">
        <v>79</v>
      </c>
      <c r="H38" s="24">
        <f>天竜!C85</f>
        <v>750</v>
      </c>
      <c r="I38" s="24">
        <f>天竜!D85</f>
        <v>0</v>
      </c>
      <c r="J38" s="66"/>
      <c r="K38" s="53"/>
      <c r="L38" s="53"/>
      <c r="M38" s="53"/>
      <c r="N38" s="53"/>
      <c r="O38" s="53"/>
    </row>
    <row r="39" spans="1:15" ht="14.25" x14ac:dyDescent="0.15">
      <c r="A39" s="38" t="s">
        <v>113</v>
      </c>
      <c r="B39" s="40" t="s">
        <v>22</v>
      </c>
      <c r="C39" s="24">
        <f>浜松!C87</f>
        <v>6460</v>
      </c>
      <c r="D39" s="24">
        <f>浜松!D87</f>
        <v>0</v>
      </c>
      <c r="E39" s="64"/>
      <c r="F39" s="68"/>
      <c r="G39" s="65"/>
      <c r="H39" s="24"/>
      <c r="I39" s="24"/>
      <c r="J39" s="66"/>
      <c r="K39" s="53"/>
      <c r="L39" s="53"/>
      <c r="M39" s="53"/>
      <c r="N39" s="53"/>
      <c r="O39" s="53"/>
    </row>
    <row r="40" spans="1:15" ht="14.25" x14ac:dyDescent="0.15">
      <c r="A40" s="38" t="s">
        <v>114</v>
      </c>
      <c r="B40" s="40" t="s">
        <v>44</v>
      </c>
      <c r="C40" s="24">
        <f>浜松!C88</f>
        <v>3970</v>
      </c>
      <c r="D40" s="24">
        <f>浜松!D88</f>
        <v>0</v>
      </c>
      <c r="E40" s="64"/>
      <c r="F40" s="68"/>
      <c r="G40" s="53"/>
      <c r="H40" s="53"/>
      <c r="I40" s="53"/>
      <c r="J40" s="66"/>
      <c r="K40" s="53"/>
      <c r="L40" s="53"/>
      <c r="M40" s="53"/>
      <c r="N40" s="53"/>
      <c r="O40" s="53"/>
    </row>
    <row r="41" spans="1:15" ht="14.25" x14ac:dyDescent="0.15">
      <c r="A41" s="38" t="s">
        <v>115</v>
      </c>
      <c r="B41" s="40" t="s">
        <v>45</v>
      </c>
      <c r="C41" s="24">
        <f>浜松!C89</f>
        <v>7920</v>
      </c>
      <c r="D41" s="24">
        <f>浜松!D89</f>
        <v>0</v>
      </c>
      <c r="E41" s="64"/>
      <c r="F41" s="65"/>
      <c r="G41" s="40"/>
      <c r="H41" s="53"/>
      <c r="I41" s="53"/>
      <c r="J41" s="66"/>
      <c r="K41" s="53"/>
      <c r="L41" s="53"/>
      <c r="M41" s="53"/>
      <c r="N41" s="53"/>
      <c r="O41" s="53"/>
    </row>
    <row r="42" spans="1:15" ht="14.25" x14ac:dyDescent="0.15">
      <c r="A42" s="38" t="s">
        <v>116</v>
      </c>
      <c r="B42" s="40" t="s">
        <v>46</v>
      </c>
      <c r="C42" s="24">
        <f>浜松!C90</f>
        <v>5870</v>
      </c>
      <c r="D42" s="24">
        <f>浜松!D90</f>
        <v>0</v>
      </c>
      <c r="E42" s="64"/>
      <c r="F42" s="38"/>
      <c r="G42" s="65"/>
      <c r="H42" s="24"/>
      <c r="I42" s="24"/>
      <c r="J42" s="66"/>
      <c r="K42" s="53"/>
      <c r="L42" s="53"/>
      <c r="M42" s="53"/>
      <c r="N42" s="53"/>
      <c r="O42" s="53"/>
    </row>
    <row r="43" spans="1:15" ht="14.25" x14ac:dyDescent="0.15">
      <c r="A43" s="62" t="s">
        <v>117</v>
      </c>
      <c r="B43" s="63" t="s">
        <v>47</v>
      </c>
      <c r="C43" s="24">
        <f>浜松!H80</f>
        <v>4340</v>
      </c>
      <c r="D43" s="24">
        <f>浜松!I80</f>
        <v>0</v>
      </c>
      <c r="E43" s="64"/>
      <c r="F43" s="38"/>
      <c r="G43" s="65"/>
      <c r="H43" s="24"/>
      <c r="I43" s="24"/>
      <c r="J43" s="66"/>
      <c r="K43" s="53"/>
      <c r="L43" s="53"/>
      <c r="M43" s="53"/>
      <c r="N43" s="53"/>
      <c r="O43" s="53"/>
    </row>
    <row r="44" spans="1:15" ht="14.25" x14ac:dyDescent="0.15">
      <c r="A44" s="62" t="s">
        <v>118</v>
      </c>
      <c r="B44" s="63" t="s">
        <v>48</v>
      </c>
      <c r="C44" s="24">
        <f>浜松!H81</f>
        <v>10270</v>
      </c>
      <c r="D44" s="24">
        <f>浜松!I81</f>
        <v>0</v>
      </c>
      <c r="E44" s="64"/>
      <c r="F44" s="38"/>
      <c r="G44" s="65"/>
      <c r="H44" s="24"/>
      <c r="I44" s="24"/>
      <c r="J44" s="66"/>
      <c r="K44" s="53"/>
      <c r="L44" s="53"/>
      <c r="M44" s="53"/>
      <c r="N44" s="53"/>
      <c r="O44" s="53"/>
    </row>
    <row r="45" spans="1:15" ht="14.25" x14ac:dyDescent="0.15">
      <c r="A45" s="62" t="s">
        <v>119</v>
      </c>
      <c r="B45" s="63" t="s">
        <v>49</v>
      </c>
      <c r="C45" s="24">
        <f>浜松!H82</f>
        <v>13760</v>
      </c>
      <c r="D45" s="24">
        <f>浜松!I82</f>
        <v>0</v>
      </c>
      <c r="E45" s="64"/>
      <c r="F45" s="38"/>
      <c r="G45" s="65"/>
      <c r="H45" s="24"/>
      <c r="I45" s="24"/>
      <c r="J45" s="66"/>
      <c r="K45" s="53"/>
      <c r="L45" s="53"/>
      <c r="M45" s="53"/>
      <c r="N45" s="53"/>
      <c r="O45" s="53"/>
    </row>
    <row r="46" spans="1:15" ht="14.25" x14ac:dyDescent="0.15">
      <c r="A46" s="62" t="s">
        <v>120</v>
      </c>
      <c r="B46" s="63" t="s">
        <v>50</v>
      </c>
      <c r="C46" s="24">
        <f>浜松!H83</f>
        <v>2390</v>
      </c>
      <c r="D46" s="24">
        <f>浜松!I83</f>
        <v>0</v>
      </c>
      <c r="E46" s="64"/>
      <c r="F46" s="38"/>
      <c r="G46" s="65"/>
      <c r="H46" s="24"/>
      <c r="I46" s="24"/>
      <c r="J46" s="66"/>
      <c r="K46" s="53"/>
      <c r="L46" s="53"/>
      <c r="M46" s="53"/>
      <c r="N46" s="53"/>
      <c r="O46" s="53"/>
    </row>
    <row r="47" spans="1:15" ht="14.25" x14ac:dyDescent="0.15">
      <c r="A47" s="62" t="s">
        <v>121</v>
      </c>
      <c r="B47" s="63" t="s">
        <v>51</v>
      </c>
      <c r="C47" s="24">
        <f>浜松!H84</f>
        <v>2900</v>
      </c>
      <c r="D47" s="24">
        <f>浜松!I84</f>
        <v>0</v>
      </c>
      <c r="E47" s="64"/>
      <c r="F47" s="38"/>
      <c r="G47" s="65"/>
      <c r="H47" s="24"/>
      <c r="I47" s="24"/>
      <c r="J47" s="66"/>
      <c r="K47" s="53"/>
      <c r="L47" s="53"/>
      <c r="M47" s="53"/>
      <c r="N47" s="53"/>
      <c r="O47" s="53"/>
    </row>
    <row r="48" spans="1:15" ht="14.25" x14ac:dyDescent="0.15">
      <c r="A48" s="62" t="s">
        <v>122</v>
      </c>
      <c r="B48" s="63" t="s">
        <v>52</v>
      </c>
      <c r="C48" s="24">
        <f>浜松!H85</f>
        <v>980</v>
      </c>
      <c r="D48" s="24">
        <f>浜松!I85</f>
        <v>0</v>
      </c>
      <c r="E48" s="64"/>
      <c r="F48" s="38"/>
      <c r="G48" s="65"/>
      <c r="H48" s="24"/>
      <c r="I48" s="24"/>
      <c r="J48" s="66"/>
      <c r="K48" s="84" t="s">
        <v>164</v>
      </c>
      <c r="L48" s="84"/>
      <c r="M48" s="69">
        <f>SUM(C7:C48,H7:H48)</f>
        <v>313550</v>
      </c>
      <c r="N48" s="70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66"/>
    </row>
    <row r="51" spans="1:12" x14ac:dyDescent="0.15">
      <c r="A51" s="83" t="s">
        <v>12</v>
      </c>
      <c r="B51" s="83"/>
      <c r="C51" s="83"/>
      <c r="D51" s="83" t="s">
        <v>155</v>
      </c>
      <c r="E51" s="83"/>
      <c r="F51" s="83"/>
      <c r="G51" s="83" t="s">
        <v>11</v>
      </c>
      <c r="H51" s="83"/>
      <c r="I51" s="83"/>
      <c r="J51" s="83" t="s">
        <v>156</v>
      </c>
      <c r="K51" s="83"/>
      <c r="L51" s="83"/>
    </row>
  </sheetData>
  <mergeCells count="17">
    <mergeCell ref="K2:N2"/>
    <mergeCell ref="C3:D3"/>
    <mergeCell ref="E3:F3"/>
    <mergeCell ref="H3:I3"/>
    <mergeCell ref="K3:N3"/>
    <mergeCell ref="A51:C51"/>
    <mergeCell ref="D51:F51"/>
    <mergeCell ref="G51:I51"/>
    <mergeCell ref="J51:L51"/>
    <mergeCell ref="K48:L48"/>
    <mergeCell ref="A5:B5"/>
    <mergeCell ref="C5:D5"/>
    <mergeCell ref="F5:G5"/>
    <mergeCell ref="H5:I5"/>
    <mergeCell ref="C2:D2"/>
    <mergeCell ref="E2:F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topLeftCell="A52" zoomScale="70" zoomScaleNormal="100" zoomScaleSheetLayoutView="70" workbookViewId="0">
      <selection activeCell="H81" sqref="H81"/>
    </sheetView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35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15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15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15" ht="14.25" customHeight="1" x14ac:dyDescent="0.15">
      <c r="A80" s="22" t="s">
        <v>206</v>
      </c>
      <c r="B80" s="23" t="s">
        <v>81</v>
      </c>
      <c r="C80" s="37">
        <v>4450</v>
      </c>
      <c r="D80" s="37"/>
      <c r="E80" s="30"/>
      <c r="F80" s="31" t="s">
        <v>92</v>
      </c>
      <c r="G80" s="32" t="s">
        <v>31</v>
      </c>
      <c r="H80" s="37">
        <v>1974</v>
      </c>
      <c r="I80" s="37"/>
      <c r="J80" s="30"/>
      <c r="K80" s="22"/>
      <c r="L80" s="32"/>
      <c r="M80" s="29"/>
      <c r="N80" s="33"/>
      <c r="O80" s="30"/>
    </row>
    <row r="81" spans="1:15" ht="14.25" customHeight="1" x14ac:dyDescent="0.15">
      <c r="A81" s="22" t="s">
        <v>82</v>
      </c>
      <c r="B81" s="23" t="s">
        <v>23</v>
      </c>
      <c r="C81" s="37">
        <v>2900</v>
      </c>
      <c r="D81" s="37"/>
      <c r="E81" s="30"/>
      <c r="F81" s="31"/>
      <c r="G81" s="32"/>
      <c r="H81" s="29"/>
      <c r="I81" s="29"/>
      <c r="J81" s="30"/>
      <c r="K81" s="22"/>
      <c r="L81" s="32"/>
      <c r="M81" s="29"/>
      <c r="N81" s="33"/>
      <c r="O81" s="30"/>
    </row>
    <row r="82" spans="1:15" ht="14.25" customHeight="1" x14ac:dyDescent="0.15">
      <c r="A82" s="22" t="s">
        <v>83</v>
      </c>
      <c r="B82" s="23" t="s">
        <v>24</v>
      </c>
      <c r="C82" s="37">
        <v>2450</v>
      </c>
      <c r="D82" s="37"/>
      <c r="E82" s="30"/>
      <c r="F82" s="31"/>
      <c r="G82" s="32"/>
      <c r="H82" s="29"/>
      <c r="I82" s="29"/>
      <c r="J82" s="30"/>
      <c r="K82" s="22"/>
      <c r="L82" s="32"/>
      <c r="M82" s="29"/>
      <c r="N82" s="33"/>
      <c r="O82" s="30"/>
    </row>
    <row r="83" spans="1:15" ht="14.25" customHeight="1" x14ac:dyDescent="0.15">
      <c r="A83" s="22" t="s">
        <v>84</v>
      </c>
      <c r="B83" s="23" t="s">
        <v>25</v>
      </c>
      <c r="C83" s="37">
        <v>5100</v>
      </c>
      <c r="D83" s="37"/>
      <c r="E83" s="30"/>
      <c r="F83" s="31"/>
      <c r="G83" s="32"/>
      <c r="H83" s="29"/>
      <c r="I83" s="29"/>
      <c r="J83" s="30"/>
      <c r="K83" s="22"/>
      <c r="L83" s="32"/>
      <c r="M83" s="29"/>
      <c r="N83" s="33"/>
      <c r="O83" s="30"/>
    </row>
    <row r="84" spans="1:15" ht="14.25" customHeight="1" x14ac:dyDescent="0.15">
      <c r="A84" s="22" t="s">
        <v>85</v>
      </c>
      <c r="B84" s="23" t="s">
        <v>26</v>
      </c>
      <c r="C84" s="37">
        <v>2850</v>
      </c>
      <c r="D84" s="37"/>
      <c r="E84" s="30"/>
      <c r="F84" s="31"/>
      <c r="G84" s="32"/>
      <c r="H84" s="29"/>
      <c r="I84" s="29"/>
      <c r="J84" s="30"/>
      <c r="K84" s="22"/>
      <c r="L84" s="32"/>
      <c r="M84" s="29"/>
      <c r="N84" s="33"/>
      <c r="O84" s="30"/>
    </row>
    <row r="85" spans="1:15" ht="14.25" customHeight="1" x14ac:dyDescent="0.15">
      <c r="A85" s="22" t="s">
        <v>86</v>
      </c>
      <c r="B85" s="23" t="s">
        <v>27</v>
      </c>
      <c r="C85" s="37">
        <v>2340</v>
      </c>
      <c r="D85" s="37"/>
      <c r="E85" s="30"/>
      <c r="F85" s="31"/>
      <c r="G85" s="32"/>
      <c r="H85" s="29"/>
      <c r="I85" s="29"/>
      <c r="J85" s="30"/>
      <c r="K85" s="22"/>
      <c r="L85" s="32"/>
      <c r="M85" s="29"/>
      <c r="N85" s="33"/>
      <c r="O85" s="30"/>
    </row>
    <row r="86" spans="1:15" ht="14.25" customHeight="1" x14ac:dyDescent="0.15">
      <c r="A86" s="22" t="s">
        <v>87</v>
      </c>
      <c r="B86" s="23" t="s">
        <v>28</v>
      </c>
      <c r="C86" s="37">
        <v>1320</v>
      </c>
      <c r="D86" s="37"/>
      <c r="E86" s="30"/>
      <c r="F86" s="31"/>
      <c r="G86" s="32"/>
      <c r="H86" s="29"/>
      <c r="I86" s="29"/>
      <c r="J86" s="30"/>
      <c r="K86" s="22"/>
      <c r="L86" s="32"/>
      <c r="M86" s="29"/>
      <c r="N86" s="33"/>
      <c r="O86" s="30"/>
    </row>
    <row r="87" spans="1:15" ht="14.25" customHeight="1" x14ac:dyDescent="0.15">
      <c r="A87" s="22" t="s">
        <v>88</v>
      </c>
      <c r="B87" s="23" t="s">
        <v>16</v>
      </c>
      <c r="C87" s="37">
        <v>4092</v>
      </c>
      <c r="D87" s="37"/>
      <c r="E87" s="30"/>
      <c r="F87" s="31"/>
      <c r="G87" s="32"/>
      <c r="H87" s="29"/>
      <c r="I87" s="29"/>
      <c r="J87" s="30"/>
      <c r="K87" s="22"/>
      <c r="L87" s="32"/>
      <c r="M87" s="29"/>
      <c r="N87" s="33"/>
      <c r="O87" s="30"/>
    </row>
    <row r="88" spans="1:15" ht="14.25" customHeight="1" x14ac:dyDescent="0.15">
      <c r="A88" s="22" t="s">
        <v>89</v>
      </c>
      <c r="B88" s="23" t="s">
        <v>18</v>
      </c>
      <c r="C88" s="37">
        <v>6057</v>
      </c>
      <c r="D88" s="37"/>
      <c r="E88" s="30"/>
      <c r="F88" s="31"/>
      <c r="G88" s="32"/>
      <c r="H88" s="29"/>
      <c r="I88" s="33"/>
      <c r="J88" s="30"/>
      <c r="K88" s="22"/>
      <c r="L88" s="23"/>
      <c r="M88" s="33"/>
      <c r="N88" s="33"/>
      <c r="O88" s="30"/>
    </row>
    <row r="89" spans="1:15" ht="14.25" customHeight="1" x14ac:dyDescent="0.15">
      <c r="A89" s="22" t="s">
        <v>90</v>
      </c>
      <c r="B89" s="23" t="s">
        <v>29</v>
      </c>
      <c r="C89" s="37">
        <v>2611</v>
      </c>
      <c r="D89" s="37"/>
      <c r="E89" s="30"/>
      <c r="F89" s="31"/>
      <c r="G89" s="32"/>
      <c r="H89" s="29"/>
      <c r="I89" s="33"/>
      <c r="J89" s="30"/>
      <c r="K89" s="22"/>
      <c r="L89" s="23"/>
      <c r="M89" s="33"/>
      <c r="N89" s="33"/>
      <c r="O89" s="30"/>
    </row>
    <row r="90" spans="1:15" ht="14.25" customHeight="1" x14ac:dyDescent="0.15">
      <c r="A90" s="22" t="s">
        <v>91</v>
      </c>
      <c r="B90" s="23" t="s">
        <v>30</v>
      </c>
      <c r="C90" s="37">
        <v>5546</v>
      </c>
      <c r="D90" s="37"/>
      <c r="E90" s="30"/>
      <c r="F90" s="31"/>
      <c r="G90" s="32"/>
      <c r="H90" s="29"/>
      <c r="I90" s="33"/>
      <c r="J90" s="30"/>
      <c r="K90" s="94" t="s">
        <v>157</v>
      </c>
      <c r="L90" s="95"/>
      <c r="M90" s="34">
        <f>SUM(C80:C90)+SUM(H80:H90)+SUM(M80:M89)</f>
        <v>41690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topLeftCell="A52" zoomScale="70" zoomScaleNormal="100" zoomScaleSheetLayoutView="70" workbookViewId="0">
      <selection activeCell="H82" sqref="H8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32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15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15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15" ht="14.25" customHeight="1" x14ac:dyDescent="0.15">
      <c r="A80" s="22" t="s">
        <v>93</v>
      </c>
      <c r="B80" s="23" t="s">
        <v>36</v>
      </c>
      <c r="C80" s="37">
        <v>3400</v>
      </c>
      <c r="D80" s="37"/>
      <c r="E80" s="30"/>
      <c r="F80" s="31" t="s">
        <v>104</v>
      </c>
      <c r="G80" s="32" t="s">
        <v>20</v>
      </c>
      <c r="H80" s="37">
        <v>7290</v>
      </c>
      <c r="I80" s="37"/>
      <c r="J80" s="30"/>
      <c r="K80" s="22"/>
      <c r="L80" s="32"/>
      <c r="M80" s="29"/>
      <c r="N80" s="33"/>
      <c r="O80" s="30"/>
    </row>
    <row r="81" spans="1:15" ht="14.25" customHeight="1" x14ac:dyDescent="0.15">
      <c r="A81" s="22" t="s">
        <v>94</v>
      </c>
      <c r="B81" s="23" t="s">
        <v>209</v>
      </c>
      <c r="C81" s="37">
        <v>1510</v>
      </c>
      <c r="D81" s="37"/>
      <c r="E81" s="30"/>
      <c r="F81" s="31" t="s">
        <v>105</v>
      </c>
      <c r="G81" s="32" t="s">
        <v>40</v>
      </c>
      <c r="H81" s="37">
        <v>4450</v>
      </c>
      <c r="I81" s="37"/>
      <c r="J81" s="30"/>
      <c r="K81" s="22"/>
      <c r="L81" s="32"/>
      <c r="M81" s="29"/>
      <c r="N81" s="33"/>
      <c r="O81" s="30"/>
    </row>
    <row r="82" spans="1:15" ht="14.25" customHeight="1" x14ac:dyDescent="0.15">
      <c r="A82" s="22" t="s">
        <v>95</v>
      </c>
      <c r="B82" s="23" t="s">
        <v>33</v>
      </c>
      <c r="C82" s="37">
        <v>3690</v>
      </c>
      <c r="D82" s="37"/>
      <c r="E82" s="30"/>
      <c r="F82" s="31"/>
      <c r="G82" s="32"/>
      <c r="H82" s="29"/>
      <c r="I82" s="29"/>
      <c r="J82" s="30"/>
      <c r="K82" s="22"/>
      <c r="L82" s="32"/>
      <c r="M82" s="29"/>
      <c r="N82" s="33"/>
      <c r="O82" s="30"/>
    </row>
    <row r="83" spans="1:15" ht="14.25" customHeight="1" x14ac:dyDescent="0.15">
      <c r="A83" s="22" t="s">
        <v>96</v>
      </c>
      <c r="B83" s="23" t="s">
        <v>18</v>
      </c>
      <c r="C83" s="37">
        <v>5350</v>
      </c>
      <c r="D83" s="37"/>
      <c r="E83" s="30"/>
      <c r="F83" s="31"/>
      <c r="G83" s="32"/>
      <c r="H83" s="29"/>
      <c r="I83" s="29"/>
      <c r="J83" s="30"/>
      <c r="K83" s="22"/>
      <c r="L83" s="32"/>
      <c r="M83" s="29"/>
      <c r="N83" s="33"/>
      <c r="O83" s="30"/>
    </row>
    <row r="84" spans="1:15" ht="14.25" customHeight="1" x14ac:dyDescent="0.15">
      <c r="A84" s="22" t="s">
        <v>97</v>
      </c>
      <c r="B84" s="23" t="s">
        <v>16</v>
      </c>
      <c r="C84" s="37">
        <v>4850</v>
      </c>
      <c r="D84" s="37"/>
      <c r="E84" s="30"/>
      <c r="F84" s="31"/>
      <c r="G84" s="32"/>
      <c r="H84" s="29"/>
      <c r="I84" s="29"/>
      <c r="J84" s="30"/>
      <c r="K84" s="22"/>
      <c r="L84" s="32"/>
      <c r="M84" s="29"/>
      <c r="N84" s="33"/>
      <c r="O84" s="30"/>
    </row>
    <row r="85" spans="1:15" ht="14.25" customHeight="1" x14ac:dyDescent="0.15">
      <c r="A85" s="22" t="s">
        <v>98</v>
      </c>
      <c r="B85" s="23" t="s">
        <v>34</v>
      </c>
      <c r="C85" s="37">
        <v>4410</v>
      </c>
      <c r="D85" s="37"/>
      <c r="E85" s="30"/>
      <c r="F85" s="31"/>
      <c r="G85" s="32"/>
      <c r="H85" s="29"/>
      <c r="I85" s="29"/>
      <c r="J85" s="30"/>
      <c r="K85" s="22"/>
      <c r="L85" s="32"/>
      <c r="M85" s="29"/>
      <c r="N85" s="33"/>
      <c r="O85" s="30"/>
    </row>
    <row r="86" spans="1:15" ht="14.25" customHeight="1" x14ac:dyDescent="0.15">
      <c r="A86" s="22" t="s">
        <v>99</v>
      </c>
      <c r="B86" s="23" t="s">
        <v>37</v>
      </c>
      <c r="C86" s="37">
        <v>1750</v>
      </c>
      <c r="D86" s="37"/>
      <c r="E86" s="30"/>
      <c r="F86" s="31"/>
      <c r="G86" s="32"/>
      <c r="H86" s="29"/>
      <c r="I86" s="29"/>
      <c r="J86" s="30"/>
      <c r="K86" s="22"/>
      <c r="L86" s="32"/>
      <c r="M86" s="29"/>
      <c r="N86" s="33"/>
      <c r="O86" s="30"/>
    </row>
    <row r="87" spans="1:15" ht="14.25" customHeight="1" x14ac:dyDescent="0.15">
      <c r="A87" s="22" t="s">
        <v>100</v>
      </c>
      <c r="B87" s="23" t="s">
        <v>25</v>
      </c>
      <c r="C87" s="37">
        <v>2390</v>
      </c>
      <c r="D87" s="37"/>
      <c r="E87" s="30"/>
      <c r="F87" s="31"/>
      <c r="G87" s="32"/>
      <c r="H87" s="29"/>
      <c r="I87" s="29"/>
      <c r="J87" s="30"/>
      <c r="K87" s="22"/>
      <c r="L87" s="32"/>
      <c r="M87" s="29"/>
      <c r="N87" s="33"/>
      <c r="O87" s="30"/>
    </row>
    <row r="88" spans="1:15" ht="14.25" customHeight="1" x14ac:dyDescent="0.15">
      <c r="A88" s="22" t="s">
        <v>101</v>
      </c>
      <c r="B88" s="23" t="s">
        <v>38</v>
      </c>
      <c r="C88" s="37">
        <v>12420</v>
      </c>
      <c r="D88" s="37"/>
      <c r="E88" s="30"/>
      <c r="F88" s="31"/>
      <c r="G88" s="32"/>
      <c r="H88" s="29"/>
      <c r="I88" s="33"/>
      <c r="J88" s="30"/>
      <c r="K88" s="22"/>
      <c r="L88" s="23"/>
      <c r="M88" s="33"/>
      <c r="N88" s="33"/>
      <c r="O88" s="30"/>
    </row>
    <row r="89" spans="1:15" ht="14.25" customHeight="1" x14ac:dyDescent="0.15">
      <c r="A89" s="22" t="s">
        <v>102</v>
      </c>
      <c r="B89" s="23" t="s">
        <v>16</v>
      </c>
      <c r="C89" s="37">
        <v>6610</v>
      </c>
      <c r="D89" s="37"/>
      <c r="E89" s="30"/>
      <c r="F89" s="31"/>
      <c r="G89" s="32"/>
      <c r="H89" s="29"/>
      <c r="I89" s="33"/>
      <c r="J89" s="30"/>
      <c r="K89" s="22"/>
      <c r="L89" s="23"/>
      <c r="M89" s="33"/>
      <c r="N89" s="33"/>
      <c r="O89" s="30"/>
    </row>
    <row r="90" spans="1:15" ht="14.25" customHeight="1" x14ac:dyDescent="0.15">
      <c r="A90" s="22" t="s">
        <v>103</v>
      </c>
      <c r="B90" s="23" t="s">
        <v>39</v>
      </c>
      <c r="C90" s="37">
        <v>4240</v>
      </c>
      <c r="D90" s="37"/>
      <c r="E90" s="30"/>
      <c r="F90" s="31"/>
      <c r="G90" s="32"/>
      <c r="H90" s="29"/>
      <c r="I90" s="33"/>
      <c r="J90" s="30"/>
      <c r="K90" s="94" t="s">
        <v>157</v>
      </c>
      <c r="L90" s="95"/>
      <c r="M90" s="34">
        <f>SUM(C80:C90)+SUM(H80:H90)+SUM(M80:M89)</f>
        <v>62360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topLeftCell="A43" zoomScale="70" zoomScaleNormal="85" zoomScaleSheetLayoutView="70" workbookViewId="0">
      <selection activeCell="M90" sqref="M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</row>
    <row r="67" spans="1:28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99" t="s">
        <v>13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28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28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28" ht="14.25" customHeight="1" x14ac:dyDescent="0.15">
      <c r="A80" s="27" t="s">
        <v>106</v>
      </c>
      <c r="B80" s="44" t="s">
        <v>208</v>
      </c>
      <c r="C80" s="48">
        <v>2170</v>
      </c>
      <c r="D80" s="48"/>
      <c r="E80" s="26"/>
      <c r="F80" s="46" t="s">
        <v>117</v>
      </c>
      <c r="G80" s="47" t="s">
        <v>47</v>
      </c>
      <c r="H80" s="48">
        <v>4340</v>
      </c>
      <c r="I80" s="48"/>
      <c r="J80" s="26"/>
      <c r="K80" s="27" t="s">
        <v>128</v>
      </c>
      <c r="L80" s="47" t="s">
        <v>58</v>
      </c>
      <c r="M80" s="48">
        <v>3700</v>
      </c>
      <c r="N80" s="48"/>
      <c r="O80" s="26"/>
    </row>
    <row r="81" spans="1:15" ht="14.25" customHeight="1" x14ac:dyDescent="0.15">
      <c r="A81" s="22" t="s">
        <v>107</v>
      </c>
      <c r="B81" s="44" t="s">
        <v>207</v>
      </c>
      <c r="C81" s="37">
        <v>7400</v>
      </c>
      <c r="D81" s="37"/>
      <c r="E81" s="30"/>
      <c r="F81" s="31" t="s">
        <v>118</v>
      </c>
      <c r="G81" s="45" t="s">
        <v>48</v>
      </c>
      <c r="H81" s="37">
        <v>10270</v>
      </c>
      <c r="I81" s="37"/>
      <c r="J81" s="30"/>
      <c r="K81" s="22" t="s">
        <v>129</v>
      </c>
      <c r="L81" s="45" t="s">
        <v>59</v>
      </c>
      <c r="M81" s="37">
        <v>5200</v>
      </c>
      <c r="N81" s="37"/>
      <c r="O81" s="30"/>
    </row>
    <row r="82" spans="1:15" ht="14.25" customHeight="1" x14ac:dyDescent="0.15">
      <c r="A82" s="22" t="s">
        <v>108</v>
      </c>
      <c r="B82" s="44" t="s">
        <v>210</v>
      </c>
      <c r="C82" s="37">
        <v>980</v>
      </c>
      <c r="D82" s="37"/>
      <c r="E82" s="30"/>
      <c r="F82" s="31" t="s">
        <v>119</v>
      </c>
      <c r="G82" s="45" t="s">
        <v>49</v>
      </c>
      <c r="H82" s="37">
        <v>13760</v>
      </c>
      <c r="I82" s="37"/>
      <c r="J82" s="30"/>
      <c r="K82" s="22" t="s">
        <v>130</v>
      </c>
      <c r="L82" s="45" t="s">
        <v>60</v>
      </c>
      <c r="M82" s="37">
        <v>700</v>
      </c>
      <c r="N82" s="37"/>
      <c r="O82" s="30"/>
    </row>
    <row r="83" spans="1:15" ht="14.25" customHeight="1" x14ac:dyDescent="0.15">
      <c r="A83" s="22" t="s">
        <v>109</v>
      </c>
      <c r="B83" s="44" t="s">
        <v>41</v>
      </c>
      <c r="C83" s="37">
        <v>10930</v>
      </c>
      <c r="D83" s="37"/>
      <c r="E83" s="30"/>
      <c r="F83" s="31" t="s">
        <v>120</v>
      </c>
      <c r="G83" s="45" t="s">
        <v>50</v>
      </c>
      <c r="H83" s="37">
        <v>2390</v>
      </c>
      <c r="I83" s="37"/>
      <c r="J83" s="30"/>
      <c r="K83" s="22" t="s">
        <v>131</v>
      </c>
      <c r="L83" s="45" t="s">
        <v>66</v>
      </c>
      <c r="M83" s="37">
        <v>11640</v>
      </c>
      <c r="N83" s="37"/>
      <c r="O83" s="30"/>
    </row>
    <row r="84" spans="1:15" ht="14.25" customHeight="1" x14ac:dyDescent="0.15">
      <c r="A84" s="22" t="s">
        <v>110</v>
      </c>
      <c r="B84" s="44" t="s">
        <v>42</v>
      </c>
      <c r="C84" s="37">
        <v>9280</v>
      </c>
      <c r="D84" s="37"/>
      <c r="E84" s="30"/>
      <c r="F84" s="31" t="s">
        <v>121</v>
      </c>
      <c r="G84" s="45" t="s">
        <v>51</v>
      </c>
      <c r="H84" s="37">
        <v>2900</v>
      </c>
      <c r="I84" s="37"/>
      <c r="J84" s="30"/>
      <c r="K84" s="22" t="s">
        <v>132</v>
      </c>
      <c r="L84" s="45" t="s">
        <v>61</v>
      </c>
      <c r="M84" s="37">
        <v>3830</v>
      </c>
      <c r="N84" s="37"/>
      <c r="O84" s="30"/>
    </row>
    <row r="85" spans="1:15" ht="14.25" customHeight="1" x14ac:dyDescent="0.15">
      <c r="A85" s="22" t="s">
        <v>111</v>
      </c>
      <c r="B85" s="44" t="s">
        <v>43</v>
      </c>
      <c r="C85" s="37">
        <v>3110</v>
      </c>
      <c r="D85" s="37"/>
      <c r="E85" s="30"/>
      <c r="F85" s="31" t="s">
        <v>122</v>
      </c>
      <c r="G85" s="45" t="s">
        <v>52</v>
      </c>
      <c r="H85" s="37">
        <v>980</v>
      </c>
      <c r="I85" s="37"/>
      <c r="J85" s="30"/>
      <c r="K85" s="22" t="s">
        <v>133</v>
      </c>
      <c r="L85" s="45" t="s">
        <v>62</v>
      </c>
      <c r="M85" s="37">
        <v>5820</v>
      </c>
      <c r="N85" s="37"/>
      <c r="O85" s="30"/>
    </row>
    <row r="86" spans="1:15" ht="14.25" customHeight="1" x14ac:dyDescent="0.15">
      <c r="A86" s="22" t="s">
        <v>112</v>
      </c>
      <c r="B86" s="44" t="s">
        <v>21</v>
      </c>
      <c r="C86" s="37">
        <v>15430</v>
      </c>
      <c r="D86" s="37"/>
      <c r="E86" s="30"/>
      <c r="F86" s="31" t="s">
        <v>123</v>
      </c>
      <c r="G86" s="45" t="s">
        <v>54</v>
      </c>
      <c r="H86" s="37">
        <v>2700</v>
      </c>
      <c r="I86" s="37"/>
      <c r="J86" s="30"/>
      <c r="K86" s="22" t="s">
        <v>134</v>
      </c>
      <c r="L86" s="45" t="s">
        <v>63</v>
      </c>
      <c r="M86" s="37">
        <v>2390</v>
      </c>
      <c r="N86" s="37"/>
      <c r="O86" s="30"/>
    </row>
    <row r="87" spans="1:15" ht="14.25" customHeight="1" x14ac:dyDescent="0.15">
      <c r="A87" s="22" t="s">
        <v>113</v>
      </c>
      <c r="B87" s="44" t="s">
        <v>22</v>
      </c>
      <c r="C87" s="37">
        <v>6460</v>
      </c>
      <c r="D87" s="37"/>
      <c r="E87" s="30"/>
      <c r="F87" s="31" t="s">
        <v>124</v>
      </c>
      <c r="G87" s="45" t="s">
        <v>53</v>
      </c>
      <c r="H87" s="37">
        <v>2830</v>
      </c>
      <c r="I87" s="37"/>
      <c r="J87" s="30"/>
      <c r="K87" s="22" t="s">
        <v>135</v>
      </c>
      <c r="L87" s="45" t="s">
        <v>64</v>
      </c>
      <c r="M87" s="37">
        <v>8870</v>
      </c>
      <c r="N87" s="37"/>
      <c r="O87" s="30"/>
    </row>
    <row r="88" spans="1:15" ht="14.25" customHeight="1" x14ac:dyDescent="0.15">
      <c r="A88" s="22" t="s">
        <v>114</v>
      </c>
      <c r="B88" s="44" t="s">
        <v>44</v>
      </c>
      <c r="C88" s="37">
        <v>3970</v>
      </c>
      <c r="D88" s="37"/>
      <c r="E88" s="30"/>
      <c r="F88" s="31" t="s">
        <v>125</v>
      </c>
      <c r="G88" s="45" t="s">
        <v>55</v>
      </c>
      <c r="H88" s="37">
        <v>3000</v>
      </c>
      <c r="I88" s="37"/>
      <c r="J88" s="30"/>
      <c r="K88" s="22" t="s">
        <v>136</v>
      </c>
      <c r="L88" s="44" t="s">
        <v>65</v>
      </c>
      <c r="M88" s="37">
        <v>9010</v>
      </c>
      <c r="N88" s="25"/>
      <c r="O88" s="30"/>
    </row>
    <row r="89" spans="1:15" ht="14.25" customHeight="1" x14ac:dyDescent="0.15">
      <c r="A89" s="22" t="s">
        <v>115</v>
      </c>
      <c r="B89" s="44" t="s">
        <v>45</v>
      </c>
      <c r="C89" s="37">
        <v>7920</v>
      </c>
      <c r="D89" s="37"/>
      <c r="E89" s="30"/>
      <c r="F89" s="31" t="s">
        <v>126</v>
      </c>
      <c r="G89" s="45" t="s">
        <v>56</v>
      </c>
      <c r="H89" s="37">
        <v>2400</v>
      </c>
      <c r="I89" s="37"/>
      <c r="J89" s="30"/>
      <c r="K89" s="22" t="s">
        <v>137</v>
      </c>
      <c r="L89" s="44" t="s">
        <v>67</v>
      </c>
      <c r="M89" s="37">
        <v>2200</v>
      </c>
      <c r="N89" s="25"/>
      <c r="O89" s="30"/>
    </row>
    <row r="90" spans="1:15" ht="14.25" customHeight="1" x14ac:dyDescent="0.15">
      <c r="A90" s="22" t="s">
        <v>116</v>
      </c>
      <c r="B90" s="44" t="s">
        <v>46</v>
      </c>
      <c r="C90" s="37">
        <v>5870</v>
      </c>
      <c r="D90" s="37"/>
      <c r="E90" s="30"/>
      <c r="F90" s="31" t="s">
        <v>127</v>
      </c>
      <c r="G90" s="45" t="s">
        <v>57</v>
      </c>
      <c r="H90" s="37">
        <v>1300</v>
      </c>
      <c r="I90" s="37"/>
      <c r="J90" s="30"/>
      <c r="K90" s="94" t="s">
        <v>157</v>
      </c>
      <c r="L90" s="95"/>
      <c r="M90" s="34">
        <f>SUM(C80:C90)+SUM(H80:H90)+SUM(M80:M89)</f>
        <v>173750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18"/>
      <c r="H91" s="18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Q66:AB66"/>
    <mergeCell ref="A77:E77"/>
    <mergeCell ref="G77:J77"/>
    <mergeCell ref="K90:L90"/>
    <mergeCell ref="L77:O77"/>
    <mergeCell ref="B78:E78"/>
    <mergeCell ref="G78:J78"/>
    <mergeCell ref="L78:O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topLeftCell="A43" zoomScale="70" zoomScaleNormal="55" zoomScaleSheetLayoutView="70" workbookViewId="0">
      <selection activeCell="C90" sqref="C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14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15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15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15" ht="14.25" customHeight="1" x14ac:dyDescent="0.15">
      <c r="A80" s="22" t="s">
        <v>138</v>
      </c>
      <c r="B80" s="23" t="s">
        <v>68</v>
      </c>
      <c r="C80" s="37">
        <v>3850</v>
      </c>
      <c r="D80" s="37"/>
      <c r="E80" s="30"/>
      <c r="F80" s="31"/>
      <c r="G80" s="32"/>
      <c r="H80" s="29"/>
      <c r="I80" s="29"/>
      <c r="J80" s="30"/>
      <c r="K80" s="22"/>
      <c r="L80" s="32"/>
      <c r="M80" s="29"/>
      <c r="N80" s="33"/>
      <c r="O80" s="30"/>
    </row>
    <row r="81" spans="1:15" ht="14.25" customHeight="1" x14ac:dyDescent="0.15">
      <c r="A81" s="22" t="s">
        <v>139</v>
      </c>
      <c r="B81" s="23" t="s">
        <v>69</v>
      </c>
      <c r="C81" s="37">
        <v>800</v>
      </c>
      <c r="D81" s="37"/>
      <c r="E81" s="30"/>
      <c r="F81" s="31"/>
      <c r="G81" s="32"/>
      <c r="H81" s="29"/>
      <c r="I81" s="29"/>
      <c r="J81" s="30"/>
      <c r="K81" s="22"/>
      <c r="L81" s="32"/>
      <c r="M81" s="29"/>
      <c r="N81" s="33"/>
      <c r="O81" s="30"/>
    </row>
    <row r="82" spans="1:15" ht="14.25" customHeight="1" x14ac:dyDescent="0.15">
      <c r="A82" s="22" t="s">
        <v>140</v>
      </c>
      <c r="B82" s="23" t="s">
        <v>70</v>
      </c>
      <c r="C82" s="37">
        <v>8900</v>
      </c>
      <c r="D82" s="37"/>
      <c r="E82" s="30"/>
      <c r="F82" s="31"/>
      <c r="G82" s="32"/>
      <c r="H82" s="29"/>
      <c r="I82" s="29"/>
      <c r="J82" s="30"/>
      <c r="K82" s="22"/>
      <c r="L82" s="32"/>
      <c r="M82" s="29"/>
      <c r="N82" s="33"/>
      <c r="O82" s="30"/>
    </row>
    <row r="83" spans="1:15" ht="14.25" customHeight="1" x14ac:dyDescent="0.15">
      <c r="A83" s="22" t="s">
        <v>141</v>
      </c>
      <c r="B83" s="23" t="s">
        <v>71</v>
      </c>
      <c r="C83" s="37">
        <v>2300</v>
      </c>
      <c r="D83" s="37"/>
      <c r="E83" s="30"/>
      <c r="F83" s="31"/>
      <c r="G83" s="32"/>
      <c r="H83" s="29"/>
      <c r="I83" s="29"/>
      <c r="J83" s="30"/>
      <c r="K83" s="22"/>
      <c r="L83" s="32"/>
      <c r="M83" s="29"/>
      <c r="N83" s="33"/>
      <c r="O83" s="30"/>
    </row>
    <row r="84" spans="1:15" ht="14.25" customHeight="1" x14ac:dyDescent="0.15">
      <c r="A84" s="22" t="s">
        <v>142</v>
      </c>
      <c r="B84" s="23" t="s">
        <v>72</v>
      </c>
      <c r="C84" s="37">
        <v>1250</v>
      </c>
      <c r="D84" s="37"/>
      <c r="E84" s="30"/>
      <c r="F84" s="31"/>
      <c r="G84" s="32"/>
      <c r="H84" s="29"/>
      <c r="I84" s="29"/>
      <c r="J84" s="30"/>
      <c r="K84" s="22"/>
      <c r="L84" s="32"/>
      <c r="M84" s="29"/>
      <c r="N84" s="33"/>
      <c r="O84" s="30"/>
    </row>
    <row r="85" spans="1:15" ht="14.25" customHeight="1" x14ac:dyDescent="0.15">
      <c r="A85" s="22" t="s">
        <v>143</v>
      </c>
      <c r="B85" s="23" t="s">
        <v>73</v>
      </c>
      <c r="C85" s="29">
        <v>800</v>
      </c>
      <c r="D85" s="29"/>
      <c r="E85" s="30"/>
      <c r="F85" s="31"/>
      <c r="G85" s="32"/>
      <c r="H85" s="29"/>
      <c r="I85" s="29"/>
      <c r="J85" s="30"/>
      <c r="K85" s="22"/>
      <c r="L85" s="32"/>
      <c r="M85" s="29"/>
      <c r="N85" s="33"/>
      <c r="O85" s="30"/>
    </row>
    <row r="86" spans="1:15" ht="14.25" customHeight="1" x14ac:dyDescent="0.15">
      <c r="A86" s="22" t="s">
        <v>144</v>
      </c>
      <c r="B86" s="23" t="s">
        <v>158</v>
      </c>
      <c r="C86" s="29">
        <v>2070</v>
      </c>
      <c r="D86" s="29"/>
      <c r="E86" s="30"/>
      <c r="F86" s="31"/>
      <c r="G86" s="32"/>
      <c r="H86" s="29"/>
      <c r="I86" s="29"/>
      <c r="J86" s="30"/>
      <c r="K86" s="22"/>
      <c r="L86" s="32"/>
      <c r="M86" s="29"/>
      <c r="N86" s="33"/>
      <c r="O86" s="30"/>
    </row>
    <row r="87" spans="1:15" ht="14.25" customHeight="1" x14ac:dyDescent="0.15">
      <c r="A87" s="22" t="s">
        <v>145</v>
      </c>
      <c r="B87" s="23" t="s">
        <v>74</v>
      </c>
      <c r="C87" s="29">
        <v>3800</v>
      </c>
      <c r="D87" s="29"/>
      <c r="E87" s="30"/>
      <c r="F87" s="31"/>
      <c r="G87" s="32"/>
      <c r="H87" s="29"/>
      <c r="I87" s="29"/>
      <c r="J87" s="30"/>
      <c r="K87" s="22"/>
      <c r="L87" s="32"/>
      <c r="M87" s="29"/>
      <c r="N87" s="33"/>
      <c r="O87" s="30"/>
    </row>
    <row r="88" spans="1:15" ht="14.25" customHeight="1" x14ac:dyDescent="0.15">
      <c r="A88" s="22" t="s">
        <v>146</v>
      </c>
      <c r="B88" s="23" t="s">
        <v>159</v>
      </c>
      <c r="C88" s="29">
        <v>1200</v>
      </c>
      <c r="D88" s="29"/>
      <c r="E88" s="30"/>
      <c r="F88" s="31"/>
      <c r="G88" s="32"/>
      <c r="H88" s="29"/>
      <c r="I88" s="33"/>
      <c r="J88" s="30"/>
      <c r="K88" s="22"/>
      <c r="L88" s="23"/>
      <c r="M88" s="33"/>
      <c r="N88" s="33"/>
      <c r="O88" s="30"/>
    </row>
    <row r="89" spans="1:15" ht="14.25" customHeight="1" x14ac:dyDescent="0.15">
      <c r="A89" s="22" t="s">
        <v>147</v>
      </c>
      <c r="B89" s="23" t="s">
        <v>75</v>
      </c>
      <c r="C89" s="29">
        <v>2050</v>
      </c>
      <c r="D89" s="29"/>
      <c r="E89" s="30"/>
      <c r="F89" s="31"/>
      <c r="G89" s="32"/>
      <c r="H89" s="29"/>
      <c r="I89" s="33"/>
      <c r="J89" s="30"/>
      <c r="K89" s="22"/>
      <c r="L89" s="23"/>
      <c r="M89" s="33"/>
      <c r="N89" s="33"/>
      <c r="O89" s="30"/>
    </row>
    <row r="90" spans="1:15" ht="14.25" customHeight="1" x14ac:dyDescent="0.15">
      <c r="A90" s="22" t="s">
        <v>148</v>
      </c>
      <c r="B90" s="23" t="s">
        <v>17</v>
      </c>
      <c r="C90" s="29">
        <v>180</v>
      </c>
      <c r="D90" s="29"/>
      <c r="E90" s="30"/>
      <c r="F90" s="31"/>
      <c r="G90" s="32"/>
      <c r="H90" s="29"/>
      <c r="I90" s="33"/>
      <c r="J90" s="30"/>
      <c r="K90" s="94" t="s">
        <v>157</v>
      </c>
      <c r="L90" s="95"/>
      <c r="M90" s="34">
        <f>SUM(C80:C90)+SUM(H80:H90)+SUM(M80:M89)</f>
        <v>27200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18"/>
      <c r="H91" s="18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topLeftCell="A49" zoomScale="70" zoomScaleNormal="100" zoomScaleSheetLayoutView="70" workbookViewId="0">
      <selection activeCell="C86" sqref="C86"/>
    </sheetView>
  </sheetViews>
  <sheetFormatPr defaultRowHeight="13.5" x14ac:dyDescent="0.15"/>
  <cols>
    <col min="1" max="15" width="9.625" style="49" customWidth="1"/>
    <col min="16" max="16384" width="9" style="49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14" t="s">
        <v>15</v>
      </c>
      <c r="B77" s="115"/>
      <c r="C77" s="115"/>
      <c r="D77" s="115"/>
      <c r="E77" s="116"/>
      <c r="F77" s="50" t="s">
        <v>2</v>
      </c>
      <c r="G77" s="111">
        <f>西部!E2</f>
        <v>0</v>
      </c>
      <c r="H77" s="112"/>
      <c r="I77" s="112"/>
      <c r="J77" s="113"/>
      <c r="K77" s="50" t="s">
        <v>7</v>
      </c>
      <c r="L77" s="111">
        <f>西部!K2</f>
        <v>0</v>
      </c>
      <c r="M77" s="112"/>
      <c r="N77" s="112"/>
      <c r="O77" s="113"/>
    </row>
    <row r="78" spans="1:15" ht="14.25" customHeight="1" x14ac:dyDescent="0.15">
      <c r="A78" s="50" t="s">
        <v>3</v>
      </c>
      <c r="B78" s="117">
        <f>西部!E3</f>
        <v>0</v>
      </c>
      <c r="C78" s="118"/>
      <c r="D78" s="118"/>
      <c r="E78" s="119"/>
      <c r="F78" s="50" t="s">
        <v>4</v>
      </c>
      <c r="G78" s="114">
        <f>西部!H2</f>
        <v>0</v>
      </c>
      <c r="H78" s="115"/>
      <c r="I78" s="115"/>
      <c r="J78" s="116"/>
      <c r="K78" s="50" t="s">
        <v>5</v>
      </c>
      <c r="L78" s="111">
        <f>西部!H3</f>
        <v>0</v>
      </c>
      <c r="M78" s="112"/>
      <c r="N78" s="112"/>
      <c r="O78" s="113"/>
    </row>
    <row r="79" spans="1:15" ht="14.25" customHeight="1" x14ac:dyDescent="0.15">
      <c r="A79" s="51" t="s">
        <v>1</v>
      </c>
      <c r="B79" s="51" t="s">
        <v>6</v>
      </c>
      <c r="C79" s="51" t="s">
        <v>10</v>
      </c>
      <c r="D79" s="52" t="s">
        <v>0</v>
      </c>
      <c r="E79" s="51" t="s">
        <v>8</v>
      </c>
      <c r="F79" s="51" t="s">
        <v>1</v>
      </c>
      <c r="G79" s="51" t="s">
        <v>6</v>
      </c>
      <c r="H79" s="51" t="s">
        <v>10</v>
      </c>
      <c r="I79" s="52" t="s">
        <v>0</v>
      </c>
      <c r="J79" s="51" t="s">
        <v>8</v>
      </c>
      <c r="K79" s="51" t="s">
        <v>1</v>
      </c>
      <c r="L79" s="51" t="s">
        <v>6</v>
      </c>
      <c r="M79" s="51" t="s">
        <v>10</v>
      </c>
      <c r="N79" s="52" t="s">
        <v>0</v>
      </c>
      <c r="O79" s="51" t="s">
        <v>8</v>
      </c>
    </row>
    <row r="80" spans="1:15" ht="14.25" customHeight="1" x14ac:dyDescent="0.15">
      <c r="A80" s="38" t="s">
        <v>149</v>
      </c>
      <c r="B80" s="40" t="s">
        <v>15</v>
      </c>
      <c r="C80" s="37">
        <v>5100</v>
      </c>
      <c r="D80" s="37"/>
      <c r="E80" s="42"/>
      <c r="F80" s="43"/>
      <c r="G80" s="39"/>
      <c r="H80" s="37"/>
      <c r="I80" s="37"/>
      <c r="J80" s="42"/>
      <c r="K80" s="38"/>
      <c r="L80" s="39"/>
      <c r="M80" s="37"/>
      <c r="N80" s="25"/>
      <c r="O80" s="42"/>
    </row>
    <row r="81" spans="1:15" ht="14.25" customHeight="1" x14ac:dyDescent="0.15">
      <c r="A81" s="38" t="s">
        <v>150</v>
      </c>
      <c r="B81" s="40" t="s">
        <v>76</v>
      </c>
      <c r="C81" s="37">
        <v>250</v>
      </c>
      <c r="D81" s="37"/>
      <c r="E81" s="42"/>
      <c r="F81" s="43"/>
      <c r="G81" s="39"/>
      <c r="H81" s="37"/>
      <c r="I81" s="37"/>
      <c r="J81" s="42"/>
      <c r="K81" s="38"/>
      <c r="L81" s="39"/>
      <c r="M81" s="37"/>
      <c r="N81" s="25"/>
      <c r="O81" s="42"/>
    </row>
    <row r="82" spans="1:15" ht="14.25" customHeight="1" x14ac:dyDescent="0.15">
      <c r="A82" s="38" t="s">
        <v>151</v>
      </c>
      <c r="B82" s="40" t="s">
        <v>77</v>
      </c>
      <c r="C82" s="37">
        <v>1550</v>
      </c>
      <c r="D82" s="37"/>
      <c r="E82" s="42"/>
      <c r="F82" s="43"/>
      <c r="G82" s="39"/>
      <c r="H82" s="37"/>
      <c r="I82" s="37"/>
      <c r="J82" s="42"/>
      <c r="K82" s="38"/>
      <c r="L82" s="39"/>
      <c r="M82" s="37"/>
      <c r="N82" s="25"/>
      <c r="O82" s="42"/>
    </row>
    <row r="83" spans="1:15" ht="14.25" customHeight="1" x14ac:dyDescent="0.15">
      <c r="A83" s="38" t="s">
        <v>152</v>
      </c>
      <c r="B83" s="40" t="s">
        <v>78</v>
      </c>
      <c r="C83" s="37">
        <v>150</v>
      </c>
      <c r="D83" s="37"/>
      <c r="E83" s="42"/>
      <c r="F83" s="43"/>
      <c r="G83" s="39"/>
      <c r="H83" s="37"/>
      <c r="I83" s="37"/>
      <c r="J83" s="42"/>
      <c r="K83" s="38"/>
      <c r="L83" s="39"/>
      <c r="M83" s="37"/>
      <c r="N83" s="25"/>
      <c r="O83" s="42"/>
    </row>
    <row r="84" spans="1:15" ht="14.25" customHeight="1" x14ac:dyDescent="0.15">
      <c r="A84" s="38" t="s">
        <v>153</v>
      </c>
      <c r="B84" s="40" t="s">
        <v>80</v>
      </c>
      <c r="C84" s="37">
        <v>750</v>
      </c>
      <c r="D84" s="37"/>
      <c r="E84" s="42"/>
      <c r="F84" s="43"/>
      <c r="G84" s="39"/>
      <c r="H84" s="37"/>
      <c r="I84" s="37"/>
      <c r="J84" s="42"/>
      <c r="K84" s="38"/>
      <c r="L84" s="39"/>
      <c r="M84" s="37"/>
      <c r="N84" s="25"/>
      <c r="O84" s="42"/>
    </row>
    <row r="85" spans="1:15" ht="14.25" customHeight="1" x14ac:dyDescent="0.15">
      <c r="A85" s="38" t="s">
        <v>154</v>
      </c>
      <c r="B85" s="40" t="s">
        <v>79</v>
      </c>
      <c r="C85" s="37">
        <v>750</v>
      </c>
      <c r="D85" s="37"/>
      <c r="E85" s="42"/>
      <c r="F85" s="43"/>
      <c r="G85" s="39"/>
      <c r="H85" s="37"/>
      <c r="I85" s="37"/>
      <c r="J85" s="42"/>
      <c r="K85" s="38"/>
      <c r="L85" s="39"/>
      <c r="M85" s="37"/>
      <c r="N85" s="25"/>
      <c r="O85" s="42"/>
    </row>
    <row r="86" spans="1:15" ht="14.25" customHeight="1" x14ac:dyDescent="0.15">
      <c r="A86" s="38"/>
      <c r="B86" s="53"/>
      <c r="C86" s="53"/>
      <c r="D86" s="37"/>
      <c r="E86" s="42"/>
      <c r="F86" s="43"/>
      <c r="G86" s="39"/>
      <c r="H86" s="37"/>
      <c r="I86" s="37"/>
      <c r="J86" s="42"/>
      <c r="K86" s="38"/>
      <c r="L86" s="39"/>
      <c r="M86" s="37"/>
      <c r="N86" s="25"/>
      <c r="O86" s="42"/>
    </row>
    <row r="87" spans="1:15" ht="14.25" customHeight="1" x14ac:dyDescent="0.15">
      <c r="A87" s="38"/>
      <c r="B87" s="40"/>
      <c r="C87" s="37"/>
      <c r="D87" s="37"/>
      <c r="E87" s="42"/>
      <c r="F87" s="43"/>
      <c r="G87" s="39"/>
      <c r="H87" s="37"/>
      <c r="I87" s="37"/>
      <c r="J87" s="42"/>
      <c r="K87" s="38"/>
      <c r="L87" s="39"/>
      <c r="M87" s="37"/>
      <c r="N87" s="25"/>
      <c r="O87" s="42"/>
    </row>
    <row r="88" spans="1:15" ht="14.25" customHeight="1" x14ac:dyDescent="0.15">
      <c r="A88" s="38"/>
      <c r="B88" s="40"/>
      <c r="C88" s="37"/>
      <c r="D88" s="37"/>
      <c r="E88" s="42"/>
      <c r="F88" s="43"/>
      <c r="G88" s="39"/>
      <c r="H88" s="37"/>
      <c r="I88" s="25"/>
      <c r="J88" s="42"/>
      <c r="K88" s="38"/>
      <c r="L88" s="40"/>
      <c r="M88" s="25"/>
      <c r="N88" s="25"/>
      <c r="O88" s="42"/>
    </row>
    <row r="89" spans="1:15" ht="14.25" customHeight="1" x14ac:dyDescent="0.15">
      <c r="A89" s="38"/>
      <c r="B89" s="40"/>
      <c r="C89" s="37"/>
      <c r="D89" s="37"/>
      <c r="E89" s="42"/>
      <c r="F89" s="43"/>
      <c r="G89" s="39"/>
      <c r="H89" s="37"/>
      <c r="I89" s="25"/>
      <c r="J89" s="42"/>
      <c r="K89" s="38"/>
      <c r="L89" s="40"/>
      <c r="M89" s="25"/>
      <c r="N89" s="25"/>
      <c r="O89" s="42"/>
    </row>
    <row r="90" spans="1:15" ht="14.25" customHeight="1" x14ac:dyDescent="0.15">
      <c r="A90" s="38"/>
      <c r="B90" s="40"/>
      <c r="C90" s="37"/>
      <c r="D90" s="37"/>
      <c r="E90" s="42"/>
      <c r="F90" s="43"/>
      <c r="G90" s="39"/>
      <c r="H90" s="37"/>
      <c r="I90" s="25"/>
      <c r="J90" s="42"/>
      <c r="K90" s="109" t="s">
        <v>157</v>
      </c>
      <c r="L90" s="110"/>
      <c r="M90" s="41">
        <f>SUM(C80:C90)+SUM(H80:H90)+SUM(M80:M89)</f>
        <v>8550</v>
      </c>
      <c r="N90" s="41">
        <f>SUM(D80:D90)+SUM(I80:I90)+SUM(N80:N89)</f>
        <v>0</v>
      </c>
      <c r="O90" s="42"/>
    </row>
    <row r="91" spans="1:15" ht="14.25" customHeight="1" x14ac:dyDescent="0.15">
      <c r="A91" s="106" t="s">
        <v>9</v>
      </c>
      <c r="B91" s="106"/>
      <c r="C91" s="106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</row>
    <row r="92" spans="1:15" ht="14.25" customHeight="1" x14ac:dyDescent="0.15">
      <c r="A92" s="107"/>
      <c r="B92" s="107"/>
      <c r="C92" s="107"/>
      <c r="D92" s="108" t="s">
        <v>12</v>
      </c>
      <c r="E92" s="108"/>
      <c r="F92" s="108"/>
      <c r="G92" s="108" t="s">
        <v>155</v>
      </c>
      <c r="H92" s="108"/>
      <c r="I92" s="108"/>
      <c r="J92" s="108" t="s">
        <v>11</v>
      </c>
      <c r="K92" s="108"/>
      <c r="L92" s="108"/>
      <c r="M92" s="108" t="s">
        <v>156</v>
      </c>
      <c r="N92" s="108"/>
      <c r="O92" s="108"/>
    </row>
    <row r="93" spans="1:15" ht="14.25" customHeight="1" x14ac:dyDescent="0.2">
      <c r="A93" s="55"/>
      <c r="B93" s="55"/>
      <c r="C93" s="55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7"/>
      <c r="B5" s="131" t="s">
        <v>205</v>
      </c>
      <c r="C5" s="132"/>
      <c r="D5" s="8" t="s">
        <v>166</v>
      </c>
      <c r="E5" s="9" t="s">
        <v>160</v>
      </c>
    </row>
    <row r="6" spans="1:5" x14ac:dyDescent="0.15">
      <c r="A6" s="128" t="s">
        <v>161</v>
      </c>
      <c r="B6" s="124" t="s">
        <v>170</v>
      </c>
      <c r="C6" s="125"/>
      <c r="D6" s="10">
        <v>12350</v>
      </c>
      <c r="E6" s="11" t="e">
        <f>#REF!+#REF!+#REF!+#REF!+#REF!+#REF!+#REF!+#REF!</f>
        <v>#REF!</v>
      </c>
    </row>
    <row r="7" spans="1:5" x14ac:dyDescent="0.15">
      <c r="A7" s="129"/>
      <c r="B7" s="122" t="s">
        <v>171</v>
      </c>
      <c r="C7" s="123"/>
      <c r="D7" s="7">
        <v>28550</v>
      </c>
      <c r="E7" s="12" t="e">
        <f>#REF!+#REF!+#REF!+#REF!</f>
        <v>#REF!</v>
      </c>
    </row>
    <row r="8" spans="1:5" x14ac:dyDescent="0.15">
      <c r="A8" s="129"/>
      <c r="B8" s="122" t="s">
        <v>172</v>
      </c>
      <c r="C8" s="123"/>
      <c r="D8" s="7">
        <v>5300</v>
      </c>
      <c r="E8" s="12" t="e">
        <f>#REF!+#REF!</f>
        <v>#REF!</v>
      </c>
    </row>
    <row r="9" spans="1:5" x14ac:dyDescent="0.15">
      <c r="A9" s="129"/>
      <c r="B9" s="122" t="s">
        <v>173</v>
      </c>
      <c r="C9" s="123"/>
      <c r="D9" s="7">
        <v>2500</v>
      </c>
      <c r="E9" s="12" t="e">
        <f>#REF!+#REF!</f>
        <v>#REF!</v>
      </c>
    </row>
    <row r="10" spans="1:5" x14ac:dyDescent="0.15">
      <c r="A10" s="129"/>
      <c r="B10" s="122" t="s">
        <v>174</v>
      </c>
      <c r="C10" s="123"/>
      <c r="D10" s="7">
        <v>13000</v>
      </c>
      <c r="E10" s="12" t="e">
        <f>#REF!</f>
        <v>#REF!</v>
      </c>
    </row>
    <row r="11" spans="1:5" x14ac:dyDescent="0.15">
      <c r="A11" s="129"/>
      <c r="B11" s="122" t="s">
        <v>175</v>
      </c>
      <c r="C11" s="123"/>
      <c r="D11" s="7">
        <v>3950</v>
      </c>
      <c r="E11" s="12" t="e">
        <f>#REF!</f>
        <v>#REF!</v>
      </c>
    </row>
    <row r="12" spans="1:5" x14ac:dyDescent="0.15">
      <c r="A12" s="129"/>
      <c r="B12" s="122" t="s">
        <v>176</v>
      </c>
      <c r="C12" s="123"/>
      <c r="D12" s="7">
        <v>2850</v>
      </c>
      <c r="E12" s="12" t="e">
        <f>#REF!</f>
        <v>#REF!</v>
      </c>
    </row>
    <row r="13" spans="1:5" x14ac:dyDescent="0.15">
      <c r="A13" s="129"/>
      <c r="B13" s="122" t="s">
        <v>177</v>
      </c>
      <c r="C13" s="123"/>
      <c r="D13" s="7">
        <v>3650</v>
      </c>
      <c r="E13" s="12" t="e">
        <f>#REF!+#REF!+#REF!+#REF!</f>
        <v>#REF!</v>
      </c>
    </row>
    <row r="14" spans="1:5" x14ac:dyDescent="0.15">
      <c r="A14" s="129"/>
      <c r="B14" s="122" t="s">
        <v>178</v>
      </c>
      <c r="C14" s="123"/>
      <c r="D14" s="7">
        <v>11550</v>
      </c>
      <c r="E14" s="12" t="e">
        <f>#REF!+#REF!+#REF!+#REF!+#REF!+#REF!+#REF!</f>
        <v>#REF!</v>
      </c>
    </row>
    <row r="15" spans="1:5" x14ac:dyDescent="0.15">
      <c r="A15" s="129"/>
      <c r="B15" s="122" t="s">
        <v>179</v>
      </c>
      <c r="C15" s="123"/>
      <c r="D15" s="7">
        <v>15140</v>
      </c>
      <c r="E15" s="12" t="e">
        <f>#REF!+#REF!+#REF!</f>
        <v>#REF!</v>
      </c>
    </row>
    <row r="16" spans="1:5" x14ac:dyDescent="0.15">
      <c r="A16" s="129"/>
      <c r="B16" s="122" t="s">
        <v>180</v>
      </c>
      <c r="C16" s="123"/>
      <c r="D16" s="7">
        <v>28840</v>
      </c>
      <c r="E16" s="12" t="e">
        <f>#REF!+#REF!+#REF!+#REF!+#REF!</f>
        <v>#REF!</v>
      </c>
    </row>
    <row r="17" spans="1:5" x14ac:dyDescent="0.15">
      <c r="A17" s="129"/>
      <c r="B17" s="122" t="s">
        <v>181</v>
      </c>
      <c r="C17" s="123"/>
      <c r="D17" s="7">
        <v>10750</v>
      </c>
      <c r="E17" s="12" t="e">
        <f>#REF!+#REF!</f>
        <v>#REF!</v>
      </c>
    </row>
    <row r="18" spans="1:5" x14ac:dyDescent="0.15">
      <c r="A18" s="129"/>
      <c r="B18" s="122" t="s">
        <v>182</v>
      </c>
      <c r="C18" s="123"/>
      <c r="D18" s="7">
        <v>8790</v>
      </c>
      <c r="E18" s="12" t="e">
        <f>#REF!</f>
        <v>#REF!</v>
      </c>
    </row>
    <row r="19" spans="1:5" x14ac:dyDescent="0.15">
      <c r="A19" s="129"/>
      <c r="B19" s="122" t="s">
        <v>183</v>
      </c>
      <c r="C19" s="123"/>
      <c r="D19" s="7">
        <v>9010</v>
      </c>
      <c r="E19" s="12" t="e">
        <f>#REF!+#REF!</f>
        <v>#REF!</v>
      </c>
    </row>
    <row r="20" spans="1:5" x14ac:dyDescent="0.15">
      <c r="A20" s="129"/>
      <c r="B20" s="122" t="s">
        <v>184</v>
      </c>
      <c r="C20" s="123"/>
      <c r="D20" s="7">
        <v>73920</v>
      </c>
      <c r="E20" s="12" t="e">
        <f>#REF!+#REF!+#REF!+#REF!+#REF!+#REF!+#REF!+#REF!+#REF!+#REF!+#REF!+#REF!+#REF!</f>
        <v>#REF!</v>
      </c>
    </row>
    <row r="21" spans="1:5" x14ac:dyDescent="0.15">
      <c r="A21" s="129"/>
      <c r="B21" s="122" t="s">
        <v>185</v>
      </c>
      <c r="C21" s="123"/>
      <c r="D21" s="7">
        <v>13150</v>
      </c>
      <c r="E21" s="12" t="e">
        <f>#REF!+#REF!+#REF!+#REF!+#REF!</f>
        <v>#REF!</v>
      </c>
    </row>
    <row r="22" spans="1:5" x14ac:dyDescent="0.15">
      <c r="A22" s="129"/>
      <c r="B22" s="122" t="s">
        <v>186</v>
      </c>
      <c r="C22" s="123"/>
      <c r="D22" s="7">
        <v>22750</v>
      </c>
      <c r="E22" s="12" t="e">
        <f>#REF!+#REF!+#REF!+#REF!+#REF!+#REF!+#REF!+#REF!</f>
        <v>#REF!</v>
      </c>
    </row>
    <row r="23" spans="1:5" x14ac:dyDescent="0.15">
      <c r="A23" s="129"/>
      <c r="B23" s="122" t="s">
        <v>187</v>
      </c>
      <c r="C23" s="123"/>
      <c r="D23" s="7">
        <v>4900</v>
      </c>
      <c r="E23" s="12" t="e">
        <f>#REF!+#REF!</f>
        <v>#REF!</v>
      </c>
    </row>
    <row r="24" spans="1:5" x14ac:dyDescent="0.15">
      <c r="A24" s="129"/>
      <c r="B24" s="122" t="s">
        <v>188</v>
      </c>
      <c r="C24" s="123"/>
      <c r="D24" s="7">
        <v>74700</v>
      </c>
      <c r="E24" s="12" t="e">
        <f>#REF!+#REF!+#REF!+#REF!+#REF!+#REF!+#REF!+#REF!+#REF!+#REF!+#REF!+#REF!+#REF!+#REF!+#REF!+#REF!</f>
        <v>#REF!</v>
      </c>
    </row>
    <row r="25" spans="1:5" ht="14.25" thickBot="1" x14ac:dyDescent="0.2">
      <c r="A25" s="130"/>
      <c r="B25" s="126" t="s">
        <v>189</v>
      </c>
      <c r="C25" s="127"/>
      <c r="D25" s="13">
        <v>35100</v>
      </c>
      <c r="E25" s="14" t="e">
        <f>#REF!+#REF!+#REF!+#REF!+#REF!+#REF!+#REF!+#REF!+#REF!+#REF!+#REF!+#REF!+#REF!+#REF!+#REF!</f>
        <v>#REF!</v>
      </c>
    </row>
    <row r="26" spans="1:5" x14ac:dyDescent="0.15">
      <c r="A26" s="128" t="s">
        <v>162</v>
      </c>
      <c r="B26" s="124" t="s">
        <v>190</v>
      </c>
      <c r="C26" s="125"/>
      <c r="D26" s="10">
        <v>82950</v>
      </c>
      <c r="E26" s="11" t="e">
        <f>#REF!+#REF!+#REF!+#REF!+#REF!+#REF!+#REF!+#REF!+#REF!+#REF!+#REF!+#REF!+#REF!+#REF!+#REF!+#REF!+#REF!+#REF!+#REF!+#REF!</f>
        <v>#REF!</v>
      </c>
    </row>
    <row r="27" spans="1:5" x14ac:dyDescent="0.15">
      <c r="A27" s="129"/>
      <c r="B27" s="122" t="s">
        <v>204</v>
      </c>
      <c r="C27" s="123"/>
      <c r="D27" s="7">
        <v>165350</v>
      </c>
      <c r="E27" s="12" t="e">
        <f>#REF!+#REF!+#REF!+#REF!+#REF!+#REF!+#REF!+#REF!+#REF!+#REF!+#REF!+#REF!+#REF!+#REF!+#REF!+#REF!+#REF!+#REF!</f>
        <v>#REF!</v>
      </c>
    </row>
    <row r="28" spans="1:5" x14ac:dyDescent="0.15">
      <c r="A28" s="129"/>
      <c r="B28" s="122" t="s">
        <v>191</v>
      </c>
      <c r="C28" s="123"/>
      <c r="D28" s="7">
        <v>40800</v>
      </c>
      <c r="E28" s="12" t="e">
        <f>#REF!+#REF!+#REF!+#REF!+#REF!+#REF!+#REF!+#REF!+#REF!+#REF!</f>
        <v>#REF!</v>
      </c>
    </row>
    <row r="29" spans="1:5" x14ac:dyDescent="0.15">
      <c r="A29" s="129"/>
      <c r="B29" s="122" t="s">
        <v>192</v>
      </c>
      <c r="C29" s="123"/>
      <c r="D29" s="7">
        <v>39750</v>
      </c>
      <c r="E29" s="12" t="e">
        <f>#REF!+#REF!+#REF!+#REF!+#REF!+#REF!+#REF!+#REF!+#REF!+#REF!+#REF!+#REF!+#REF!+#REF!+#REF!+#REF!</f>
        <v>#REF!</v>
      </c>
    </row>
    <row r="30" spans="1:5" x14ac:dyDescent="0.15">
      <c r="A30" s="129"/>
      <c r="B30" s="122" t="s">
        <v>193</v>
      </c>
      <c r="C30" s="123"/>
      <c r="D30" s="7">
        <v>29300</v>
      </c>
      <c r="E30" s="12" t="e">
        <f>#REF!+#REF!+#REF!+#REF!+#REF!+#REF!+#REF!+#REF!+#REF!+#REF!+#REF!+#REF!</f>
        <v>#REF!</v>
      </c>
    </row>
    <row r="31" spans="1:5" x14ac:dyDescent="0.15">
      <c r="A31" s="129"/>
      <c r="B31" s="122" t="s">
        <v>194</v>
      </c>
      <c r="C31" s="123"/>
      <c r="D31" s="7">
        <v>2450</v>
      </c>
      <c r="E31" s="12" t="e">
        <f>#REF!+#REF!+#REF!</f>
        <v>#REF!</v>
      </c>
    </row>
    <row r="32" spans="1:5" x14ac:dyDescent="0.15">
      <c r="A32" s="129"/>
      <c r="B32" s="122" t="s">
        <v>195</v>
      </c>
      <c r="C32" s="123"/>
      <c r="D32" s="7">
        <v>7800</v>
      </c>
      <c r="E32" s="12" t="e">
        <f>#REF!+#REF!+#REF!+#REF!+#REF!</f>
        <v>#REF!</v>
      </c>
    </row>
    <row r="33" spans="1:5" ht="14.25" thickBot="1" x14ac:dyDescent="0.2">
      <c r="A33" s="130"/>
      <c r="B33" s="126" t="s">
        <v>196</v>
      </c>
      <c r="C33" s="127"/>
      <c r="D33" s="13">
        <v>12910</v>
      </c>
      <c r="E33" s="14" t="e">
        <f>#REF!+#REF!+#REF!+#REF!+#REF!+#REF!+#REF!+#REF!+#REF!+#REF!+#REF!+#REF!</f>
        <v>#REF!</v>
      </c>
    </row>
    <row r="34" spans="1:5" x14ac:dyDescent="0.15">
      <c r="A34" s="128" t="s">
        <v>163</v>
      </c>
      <c r="B34" s="124" t="s">
        <v>197</v>
      </c>
      <c r="C34" s="125"/>
      <c r="D34" s="10">
        <v>9790</v>
      </c>
      <c r="E34" s="11" t="e">
        <f>#REF!+#REF!+'御前崎-掛川'!D80</f>
        <v>#REF!</v>
      </c>
    </row>
    <row r="35" spans="1:5" x14ac:dyDescent="0.15">
      <c r="A35" s="129"/>
      <c r="B35" s="122" t="s">
        <v>198</v>
      </c>
      <c r="C35" s="123"/>
      <c r="D35" s="7">
        <v>12000</v>
      </c>
      <c r="E35" s="12">
        <f>'御前崎-掛川'!D81+'御前崎-掛川'!D82+'御前崎-掛川'!D83</f>
        <v>0</v>
      </c>
    </row>
    <row r="36" spans="1:5" x14ac:dyDescent="0.15">
      <c r="A36" s="129"/>
      <c r="B36" s="122" t="s">
        <v>199</v>
      </c>
      <c r="C36" s="123"/>
      <c r="D36" s="7">
        <v>31000</v>
      </c>
      <c r="E36" s="12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129"/>
      <c r="B37" s="122" t="s">
        <v>200</v>
      </c>
      <c r="C37" s="123"/>
      <c r="D37" s="7">
        <v>6300</v>
      </c>
      <c r="E37" s="12">
        <f>袋井･磐田!D80+袋井･磐田!D81</f>
        <v>0</v>
      </c>
    </row>
    <row r="38" spans="1:5" x14ac:dyDescent="0.15">
      <c r="A38" s="129"/>
      <c r="B38" s="122" t="s">
        <v>201</v>
      </c>
      <c r="C38" s="123"/>
      <c r="D38" s="7">
        <v>22120</v>
      </c>
      <c r="E38" s="12">
        <f>袋井･磐田!D82+袋井･磐田!D83+袋井･磐田!D84+袋井･磐田!D85</f>
        <v>0</v>
      </c>
    </row>
    <row r="39" spans="1:5" x14ac:dyDescent="0.15">
      <c r="A39" s="129"/>
      <c r="B39" s="122" t="s">
        <v>202</v>
      </c>
      <c r="C39" s="123"/>
      <c r="D39" s="7">
        <v>47130</v>
      </c>
      <c r="E39" s="12">
        <f>袋井･磐田!D86+袋井･磐田!D87+袋井･磐田!D88+袋井･磐田!D89+袋井･磐田!D90+袋井･磐田!I80+袋井･磐田!I81</f>
        <v>0</v>
      </c>
    </row>
    <row r="40" spans="1:5" x14ac:dyDescent="0.15">
      <c r="A40" s="129"/>
      <c r="B40" s="122" t="s">
        <v>169</v>
      </c>
      <c r="C40" s="123"/>
      <c r="D40" s="7">
        <v>241760</v>
      </c>
      <c r="E40" s="12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130"/>
      <c r="B41" s="126" t="s">
        <v>203</v>
      </c>
      <c r="C41" s="127"/>
      <c r="D41" s="13">
        <v>17440</v>
      </c>
      <c r="E41" s="14">
        <f>湖西!D80+湖西!D81+湖西!D82</f>
        <v>0</v>
      </c>
    </row>
    <row r="42" spans="1:5" ht="14.25" thickBot="1" x14ac:dyDescent="0.2">
      <c r="A42" s="17"/>
      <c r="B42" s="120" t="s">
        <v>164</v>
      </c>
      <c r="C42" s="121"/>
      <c r="D42" s="15">
        <f>SUM(D6:D41)</f>
        <v>1149600</v>
      </c>
      <c r="E42" s="16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y-uchida</cp:lastModifiedBy>
  <cp:lastPrinted>2015-03-10T04:25:21Z</cp:lastPrinted>
  <dcterms:created xsi:type="dcterms:W3CDTF">1997-01-08T22:48:59Z</dcterms:created>
  <dcterms:modified xsi:type="dcterms:W3CDTF">2022-06-30T05:11:30Z</dcterms:modified>
</cp:coreProperties>
</file>