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☆★2024年下期部数表\ブロック別資料2024下期\"/>
    </mc:Choice>
  </mc:AlternateContent>
  <xr:revisionPtr revIDLastSave="0" documentId="13_ncr:1_{3840AE91-924C-4F18-9509-491BD017BB67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</workbook>
</file>

<file path=xl/calcChain.xml><?xml version="1.0" encoding="utf-8"?>
<calcChain xmlns="http://schemas.openxmlformats.org/spreadsheetml/2006/main">
  <c r="M90" i="15" l="1"/>
  <c r="M90" i="4"/>
  <c r="M19" i="21" l="1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13" i="21"/>
  <c r="M14" i="21"/>
  <c r="M15" i="21"/>
  <c r="M16" i="21"/>
  <c r="M17" i="21"/>
  <c r="M18" i="21"/>
  <c r="M20" i="21"/>
  <c r="M12" i="21"/>
  <c r="M8" i="21"/>
  <c r="M9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<sst xmlns="http://schemas.openxmlformats.org/spreadsheetml/2006/main" count="615" uniqueCount="265">
  <si>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</si>
  <si>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</si>
  <si>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</si>
  <si>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</si>
  <si>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</si>
  <si>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</si>
  <si>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</si>
  <si>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</si>
  <si>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</si>
  <si>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</si>
  <si>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</si>
  <si>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</si>
  <si>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</si>
  <si>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</si>
  <si>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</si>
  <si>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</si>
  <si>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</si>
  <si>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</si>
  <si>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</si>
  <si>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</si>
  <si>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</si>
  <si>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</si>
  <si>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</si>
  <si>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</si>
  <si>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</si>
  <si>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</si>
  <si>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</si>
  <si>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</si>
  <si>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</si>
  <si>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</si>
  <si>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</si>
  <si>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</si>
  <si>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</si>
  <si>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</si>
  <si>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</si>
  <si>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</si>
  <si>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</si>
  <si>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</si>
  <si>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</si>
  <si>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</si>
  <si>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</si>
  <si>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</si>
  <si>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</si>
  <si>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</si>
  <si>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</si>
  <si>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</si>
  <si>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</si>
  <si>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</si>
  <si>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</si>
  <si>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</si>
  <si>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</si>
  <si>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</si>
  <si>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</si>
  <si>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</si>
  <si>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</si>
  <si>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</si>
  <si>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</si>
  <si>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</si>
  <si>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</si>
  <si>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</si>
  <si>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</si>
  <si>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</si>
  <si>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</si>
  <si>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</si>
  <si>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</si>
  <si>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</si>
  <si>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</si>
  <si>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</si>
  <si>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</si>
  <si>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</si>
  <si>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</si>
  <si>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</si>
  <si>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</si>
  <si>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</si>
  <si>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</si>
  <si>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</si>
  <si>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</si>
  <si>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</si>
  <si>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</si>
  <si>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</si>
  <si>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</si>
  <si>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</si>
  <si>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</si>
  <si>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</si>
  <si>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</si>
  <si>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</si>
  <si>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</si>
  <si>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</si>
  <si>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</si>
  <si>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</si>
  <si>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</si>
  <si>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</si>
  <si>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</si>
  <si>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</si>
  <si>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</si>
  <si>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</si>
  <si>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</si>
  <si>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</si>
  <si>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</si>
  <si>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</si>
  <si>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</si>
  <si>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</si>
  <si>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</si>
  <si>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</si>
  <si>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</si>
  <si>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</si>
  <si>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</si>
  <si>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</si>
  <si>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</si>
  <si>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</si>
  <si>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</si>
  <si>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</si>
  <si>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</si>
  <si>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</si>
  <si>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</si>
  <si>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</si>
  <si>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</si>
  <si>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</si>
  <si>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</si>
  <si>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</si>
  <si>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</si>
  <si>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</si>
  <si>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</si>
  <si>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</si>
  <si>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</si>
  <si>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</si>
  <si>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</si>
  <si>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</si>
  <si>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</si>
  <si>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</si>
  <si>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</si>
  <si>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</si>
  <si>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</si>
  <si>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</si>
  <si>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</si>
  <si>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</si>
  <si>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</si>
  <si>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</si>
  <si>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</si>
  <si>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</si>
  <si>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</si>
  <si>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</si>
  <si>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</si>
  <si>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</si>
  <si>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</si>
  <si>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</si>
  <si>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</si>
  <si>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</si>
  <si>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</si>
  <si>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</si>
  <si>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</si>
  <si>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</si>
  <si>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</si>
  <si>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</si>
  <si>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</si>
  <si>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</si>
  <si>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</si>
  <si>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</si>
  <si>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</si>
  <si>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</si>
  <si>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</si>
  <si>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</si>
  <si>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</si>
  <si>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</si>
  <si>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</si>
  <si>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</si>
  <si>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</si>
  <si>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</si>
  <si>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</si>
  <si>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</si>
  <si>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</si>
  <si>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</si>
  <si>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</si>
  <si>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</si>
  <si>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</si>
  <si>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</si>
  <si>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片浜</t>
    <rPh sb="0" eb="1">
      <t>カタ</t>
    </rPh>
    <rPh sb="1" eb="2">
      <t>ハマ</t>
    </rPh>
    <phoneticPr fontId="2"/>
  </si>
  <si>
    <t>大江波津</t>
    <rPh sb="0" eb="2">
      <t>オオエ</t>
    </rPh>
    <rPh sb="2" eb="3">
      <t>ナミ</t>
    </rPh>
    <rPh sb="3" eb="4">
      <t>ツ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</si>
  <si>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</si>
  <si>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</si>
  <si>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</si>
  <si>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</si>
  <si>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</si>
  <si>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</si>
  <si>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</si>
  <si>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</si>
  <si>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</si>
  <si>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</si>
  <si>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</si>
  <si>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</si>
  <si>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</si>
  <si>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</si>
  <si>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</si>
  <si>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</si>
  <si>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</si>
  <si>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</si>
  <si>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</si>
  <si>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</si>
  <si>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</si>
  <si>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</si>
  <si>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</si>
  <si>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</si>
  <si>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</si>
  <si>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静 中日</t>
    <rPh sb="0" eb="1">
      <t>シズ</t>
    </rPh>
    <rPh sb="2" eb="4">
      <t>チュウニチ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</si>
  <si>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</si>
  <si>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</si>
  <si>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</si>
  <si>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</si>
  <si>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</si>
  <si>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</si>
  <si>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</si>
  <si>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</si>
  <si>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</si>
  <si>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</si>
  <si>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</si>
  <si>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静岡中日</t>
    <rPh sb="0" eb="1">
      <t>シズ</t>
    </rPh>
    <rPh sb="1" eb="2">
      <t>オカ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</si>
  <si>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</si>
  <si>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</si>
  <si>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</si>
  <si>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</si>
  <si>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</si>
  <si>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</si>
  <si>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</si>
  <si>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</si>
  <si>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</si>
  <si>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</si>
  <si>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</si>
  <si>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</si>
  <si>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</si>
  <si>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</si>
  <si>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</si>
  <si>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</si>
  <si>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</si>
  <si>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</si>
  <si>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</si>
  <si>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</si>
  <si>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</si>
  <si>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</si>
  <si>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</si>
  <si>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</si>
  <si>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</si>
  <si>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</si>
  <si>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</si>
  <si>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</si>
  <si>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</si>
  <si>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</si>
  <si>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</si>
  <si>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</si>
  <si>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</si>
  <si>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</si>
  <si>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</si>
  <si>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</si>
  <si>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</si>
  <si>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</si>
  <si>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</si>
  <si>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</si>
  <si>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</si>
  <si>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</si>
  <si>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牧1</t>
    <rPh sb="0" eb="1">
      <t>マキ</t>
    </rPh>
    <phoneticPr fontId="2"/>
  </si>
  <si>
    <t>牧2</t>
    <rPh sb="0" eb="1">
      <t>マキ</t>
    </rPh>
    <phoneticPr fontId="2"/>
  </si>
  <si>
    <t>牧3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</si>
  <si>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</si>
  <si>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</si>
  <si>
    <t>籠上</t>
    <rPh sb="0" eb="2">
      <t>カゴウエ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</si>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</sst>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3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177" fontId="14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shrinkToFit="1"/>
    </xf>
    <xf numFmtId="0" fontId="14" fillId="0" borderId="15" xfId="3" applyFont="1" applyBorder="1" applyAlignment="1">
      <alignment horizontal="center"/>
    </xf>
    <xf numFmtId="0" fontId="14" fillId="0" borderId="1" xfId="3" applyFont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Border="1"/>
    <xf numFmtId="0" fontId="14" fillId="0" borderId="15" xfId="3" applyFont="1" applyBorder="1" applyAlignment="1">
      <alignment shrinkToFit="1"/>
    </xf>
    <xf numFmtId="38" fontId="14" fillId="0" borderId="11" xfId="0" applyNumberFormat="1" applyFont="1" applyBorder="1"/>
    <xf numFmtId="0" fontId="14" fillId="0" borderId="1" xfId="3" applyFont="1" applyBorder="1" applyAlignment="1">
      <alignment horizontal="center" shrinkToFit="1"/>
    </xf>
    <xf numFmtId="0" fontId="14" fillId="0" borderId="15" xfId="0" applyFont="1" applyBorder="1"/>
    <xf numFmtId="0" fontId="14" fillId="0" borderId="1" xfId="3" applyFont="1" applyBorder="1" applyAlignment="1">
      <alignment horizontal="center"/>
    </xf>
    <xf numFmtId="38" fontId="14" fillId="0" borderId="1" xfId="0" applyNumberFormat="1" applyFont="1" applyBorder="1"/>
    <xf numFmtId="0" fontId="9" fillId="0" borderId="1" xfId="0" applyFont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38" fontId="9" fillId="0" borderId="1" xfId="0" applyNumberFormat="1" applyFont="1" applyBorder="1"/>
    <xf numFmtId="38" fontId="13" fillId="0" borderId="1" xfId="0" applyNumberFormat="1" applyFont="1" applyBorder="1" applyAlignment="1">
      <alignment vertical="center"/>
    </xf>
    <xf numFmtId="0" fontId="15" fillId="0" borderId="0" xfId="0" applyFont="1" applyAlignment="1">
      <alignment horizontal="center" vertical="top" shrinkToFit="1"/>
    </xf>
    <xf numFmtId="38" fontId="9" fillId="0" borderId="0" xfId="0" applyNumberFormat="1" applyFont="1"/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77" fontId="11" fillId="0" borderId="13" xfId="0" applyNumberFormat="1" applyFont="1" applyBorder="1" applyAlignment="1">
      <alignment horizontal="left"/>
    </xf>
    <xf numFmtId="177" fontId="11" fillId="0" borderId="16" xfId="0" applyNumberFormat="1" applyFont="1" applyBorder="1" applyAlignment="1">
      <alignment horizontal="left"/>
    </xf>
    <xf numFmtId="177" fontId="11" fillId="0" borderId="14" xfId="0" applyNumberFormat="1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176" fontId="11" fillId="0" borderId="13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8" fontId="11" fillId="0" borderId="13" xfId="0" applyNumberFormat="1" applyFont="1" applyBorder="1" applyAlignment="1">
      <alignment horizontal="right"/>
    </xf>
    <xf numFmtId="178" fontId="11" fillId="0" borderId="14" xfId="0" applyNumberFormat="1" applyFont="1" applyBorder="1" applyAlignment="1">
      <alignment horizontal="right"/>
    </xf>
    <xf numFmtId="0" fontId="13" fillId="0" borderId="17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178" fontId="13" fillId="0" borderId="13" xfId="0" applyNumberFormat="1" applyFont="1" applyBorder="1" applyAlignment="1">
      <alignment horizontal="right"/>
    </xf>
    <xf numFmtId="178" fontId="13" fillId="0" borderId="14" xfId="0" applyNumberFormat="1" applyFont="1" applyBorder="1" applyAlignment="1">
      <alignment horizontal="right"/>
    </xf>
    <xf numFmtId="0" fontId="15" fillId="0" borderId="0" xfId="0" applyFont="1" applyAlignment="1">
      <alignment horizontal="center" vertical="top" shrinkToFit="1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85" zoomScaleNormal="85" zoomScaleSheetLayoutView="70" workbookViewId="0">
      <selection activeCell="O3" sqref="O3"/>
    </sheetView>
  </sheetViews>
  <sheetFormatPr defaultRowHeight="13.5" x14ac:dyDescent="0.15"/>
  <cols>
    <col min="1" max="2" width="9" style="40"/>
    <col min="3" max="4" width="11.125" style="40" customWidth="1"/>
    <col min="5" max="5" width="15.625" style="40" customWidth="1"/>
    <col min="6" max="7" width="9" style="40"/>
    <col min="8" max="9" width="11.125" style="40" customWidth="1"/>
    <col min="10" max="10" width="15.625" style="40" customWidth="1"/>
    <col min="11" max="12" width="9" style="40"/>
    <col min="13" max="14" width="11.125" style="40" customWidth="1"/>
    <col min="15" max="15" width="15.625" style="40" customWidth="1"/>
    <col min="16" max="16384" width="9" style="40"/>
  </cols>
  <sheetData>
    <row r="1" spans="1:15" ht="14.45" customHeight="1" x14ac:dyDescent="0.15"/>
    <row r="2" spans="1:15" ht="18" customHeight="1" x14ac:dyDescent="0.2">
      <c r="C2" s="67" t="s">
        <v>2</v>
      </c>
      <c r="D2" s="68"/>
      <c r="E2" s="69"/>
      <c r="F2" s="70"/>
      <c r="G2" s="41" t="s">
        <v>4</v>
      </c>
      <c r="H2" s="69"/>
      <c r="I2" s="70"/>
      <c r="J2" s="41" t="s">
        <v>7</v>
      </c>
      <c r="K2" s="71"/>
      <c r="L2" s="72"/>
      <c r="M2" s="72"/>
      <c r="N2" s="73"/>
    </row>
    <row r="3" spans="1:15" ht="18" customHeight="1" x14ac:dyDescent="0.2">
      <c r="C3" s="67" t="s">
        <v>3</v>
      </c>
      <c r="D3" s="68"/>
      <c r="E3" s="75"/>
      <c r="F3" s="76"/>
      <c r="G3" s="42" t="s">
        <v>202</v>
      </c>
      <c r="H3" s="77">
        <f>N48</f>
        <v>0</v>
      </c>
      <c r="I3" s="78"/>
      <c r="J3" s="43" t="s">
        <v>209</v>
      </c>
      <c r="K3" s="71"/>
      <c r="L3" s="72"/>
      <c r="M3" s="72"/>
      <c r="N3" s="73"/>
    </row>
    <row r="4" spans="1:15" ht="14.45" customHeight="1" x14ac:dyDescent="0.15"/>
    <row r="5" spans="1:15" ht="18" x14ac:dyDescent="0.15">
      <c r="A5" s="65" t="s">
        <v>205</v>
      </c>
      <c r="B5" s="66"/>
      <c r="C5" s="79" t="s">
        <v>262</v>
      </c>
      <c r="D5" s="80"/>
      <c r="E5" s="44">
        <f>M48</f>
        <v>254850</v>
      </c>
      <c r="F5" s="81" t="s">
        <v>261</v>
      </c>
      <c r="G5" s="82"/>
      <c r="H5" s="83">
        <f>N48</f>
        <v>0</v>
      </c>
      <c r="I5" s="84"/>
    </row>
    <row r="6" spans="1:15" ht="15" thickBot="1" x14ac:dyDescent="0.2">
      <c r="A6" s="45" t="s">
        <v>211</v>
      </c>
      <c r="B6" s="45" t="s">
        <v>6</v>
      </c>
      <c r="C6" s="46" t="s">
        <v>210</v>
      </c>
      <c r="D6" s="46" t="s">
        <v>202</v>
      </c>
      <c r="E6" s="46" t="s">
        <v>212</v>
      </c>
      <c r="F6" s="45" t="s">
        <v>211</v>
      </c>
      <c r="G6" s="45" t="s">
        <v>6</v>
      </c>
      <c r="H6" s="46" t="s">
        <v>210</v>
      </c>
      <c r="I6" s="46" t="s">
        <v>202</v>
      </c>
      <c r="J6" s="46" t="s">
        <v>212</v>
      </c>
      <c r="K6" s="45" t="s">
        <v>211</v>
      </c>
      <c r="L6" s="45" t="s">
        <v>6</v>
      </c>
      <c r="M6" s="46" t="s">
        <v>210</v>
      </c>
      <c r="N6" s="46" t="s">
        <v>202</v>
      </c>
      <c r="O6" s="46" t="s">
        <v>212</v>
      </c>
    </row>
    <row r="7" spans="1:15" ht="14.45" customHeight="1" thickTop="1" x14ac:dyDescent="0.15">
      <c r="A7" s="47" t="s">
        <v>34</v>
      </c>
      <c r="B7" s="48" t="s">
        <v>56</v>
      </c>
      <c r="C7" s="49">
        <f>'静岡市(清水区)'!C80</f>
        <v>1670</v>
      </c>
      <c r="D7" s="49">
        <f>'静岡市(清水区)'!D80</f>
        <v>0</v>
      </c>
      <c r="E7" s="50"/>
      <c r="F7" s="47" t="s">
        <v>108</v>
      </c>
      <c r="G7" s="51" t="s">
        <v>99</v>
      </c>
      <c r="H7" s="39">
        <f>焼津･藤枝!C84</f>
        <v>3350</v>
      </c>
      <c r="I7" s="39">
        <f>焼津･藤枝!D84</f>
        <v>0</v>
      </c>
      <c r="J7" s="52"/>
      <c r="K7" s="53" t="s">
        <v>255</v>
      </c>
      <c r="L7" s="48" t="s">
        <v>173</v>
      </c>
      <c r="M7" s="39">
        <f>'榛原-御前崎'!C86</f>
        <v>1600</v>
      </c>
      <c r="N7" s="39">
        <f>'榛原-御前崎'!D86</f>
        <v>0</v>
      </c>
      <c r="O7" s="54"/>
    </row>
    <row r="8" spans="1:15" ht="14.45" customHeight="1" x14ac:dyDescent="0.15">
      <c r="A8" s="55" t="s">
        <v>35</v>
      </c>
      <c r="B8" s="48" t="s">
        <v>57</v>
      </c>
      <c r="C8" s="39">
        <f>'静岡市(清水区)'!C81</f>
        <v>2210</v>
      </c>
      <c r="D8" s="39">
        <f>'静岡市(清水区)'!D81</f>
        <v>0</v>
      </c>
      <c r="E8" s="56"/>
      <c r="F8" s="55" t="s">
        <v>109</v>
      </c>
      <c r="G8" s="48" t="s">
        <v>100</v>
      </c>
      <c r="H8" s="39">
        <f>焼津･藤枝!C85</f>
        <v>2500</v>
      </c>
      <c r="I8" s="39">
        <f>焼津･藤枝!D85</f>
        <v>0</v>
      </c>
      <c r="J8" s="56"/>
      <c r="K8" s="16" t="s">
        <v>256</v>
      </c>
      <c r="L8" s="17" t="s">
        <v>174</v>
      </c>
      <c r="M8" s="39">
        <f>'榛原-御前崎'!C87</f>
        <v>700</v>
      </c>
      <c r="N8" s="39">
        <f>'榛原-御前崎'!D87</f>
        <v>0</v>
      </c>
      <c r="O8" s="14"/>
    </row>
    <row r="9" spans="1:15" ht="14.45" customHeight="1" x14ac:dyDescent="0.15">
      <c r="A9" s="55" t="s">
        <v>38</v>
      </c>
      <c r="B9" s="48" t="s">
        <v>58</v>
      </c>
      <c r="C9" s="39">
        <f>'静岡市(清水区)'!C82</f>
        <v>2700</v>
      </c>
      <c r="D9" s="39">
        <f>'静岡市(清水区)'!D82</f>
        <v>0</v>
      </c>
      <c r="E9" s="56"/>
      <c r="F9" s="55" t="s">
        <v>110</v>
      </c>
      <c r="G9" s="48" t="s">
        <v>101</v>
      </c>
      <c r="H9" s="39">
        <f>焼津･藤枝!C86</f>
        <v>2550</v>
      </c>
      <c r="I9" s="39">
        <f>焼津･藤枝!D86</f>
        <v>0</v>
      </c>
      <c r="J9" s="56"/>
      <c r="K9" s="16" t="s">
        <v>257</v>
      </c>
      <c r="L9" s="17" t="s">
        <v>175</v>
      </c>
      <c r="M9" s="39">
        <f>'榛原-御前崎'!C88</f>
        <v>1250</v>
      </c>
      <c r="N9" s="39">
        <f>'榛原-御前崎'!D88</f>
        <v>0</v>
      </c>
      <c r="O9" s="14"/>
    </row>
    <row r="10" spans="1:15" ht="14.45" customHeight="1" x14ac:dyDescent="0.15">
      <c r="A10" s="55" t="s">
        <v>39</v>
      </c>
      <c r="B10" s="48" t="s">
        <v>59</v>
      </c>
      <c r="C10" s="39">
        <f>'静岡市(清水区)'!C83</f>
        <v>2070</v>
      </c>
      <c r="D10" s="39">
        <f>'静岡市(清水区)'!D83</f>
        <v>0</v>
      </c>
      <c r="E10" s="56"/>
      <c r="F10" s="55" t="s">
        <v>111</v>
      </c>
      <c r="G10" s="48" t="s">
        <v>102</v>
      </c>
      <c r="H10" s="39">
        <f>焼津･藤枝!C87</f>
        <v>4500</v>
      </c>
      <c r="I10" s="39">
        <f>焼津･藤枝!D87</f>
        <v>0</v>
      </c>
      <c r="J10" s="56"/>
      <c r="K10" s="16"/>
      <c r="L10" s="17"/>
      <c r="M10" s="39"/>
      <c r="N10" s="39">
        <f>'榛原-御前崎'!D89</f>
        <v>0</v>
      </c>
      <c r="O10" s="14"/>
    </row>
    <row r="11" spans="1:15" ht="14.45" customHeight="1" x14ac:dyDescent="0.15">
      <c r="A11" s="55" t="s">
        <v>40</v>
      </c>
      <c r="B11" s="48" t="s">
        <v>60</v>
      </c>
      <c r="C11" s="39">
        <f>'静岡市(清水区)'!C84</f>
        <v>2650</v>
      </c>
      <c r="D11" s="39">
        <f>'静岡市(清水区)'!D84</f>
        <v>0</v>
      </c>
      <c r="E11" s="56"/>
      <c r="F11" s="55" t="s">
        <v>112</v>
      </c>
      <c r="G11" s="48" t="s">
        <v>103</v>
      </c>
      <c r="H11" s="39">
        <f>焼津･藤枝!C88</f>
        <v>5050</v>
      </c>
      <c r="I11" s="39">
        <f>焼津･藤枝!D88</f>
        <v>0</v>
      </c>
      <c r="J11" s="56"/>
      <c r="K11" s="57" t="s">
        <v>258</v>
      </c>
      <c r="L11" s="14" t="s">
        <v>153</v>
      </c>
      <c r="M11" s="39">
        <f>'榛原-御前崎'!C90</f>
        <v>700</v>
      </c>
      <c r="N11" s="39">
        <f>'榛原-御前崎'!D90</f>
        <v>0</v>
      </c>
      <c r="O11" s="14"/>
    </row>
    <row r="12" spans="1:15" ht="14.45" customHeight="1" x14ac:dyDescent="0.15">
      <c r="A12" s="55" t="s">
        <v>41</v>
      </c>
      <c r="B12" s="48" t="s">
        <v>61</v>
      </c>
      <c r="C12" s="39">
        <f>'静岡市(清水区)'!C85</f>
        <v>2700</v>
      </c>
      <c r="D12" s="39">
        <f>'静岡市(清水区)'!D85</f>
        <v>0</v>
      </c>
      <c r="E12" s="56"/>
      <c r="F12" s="53" t="s">
        <v>129</v>
      </c>
      <c r="G12" s="48" t="s">
        <v>113</v>
      </c>
      <c r="H12" s="39">
        <f>焼津･藤枝!C89</f>
        <v>950</v>
      </c>
      <c r="I12" s="39">
        <f>焼津･藤枝!D89</f>
        <v>0</v>
      </c>
      <c r="J12" s="56"/>
      <c r="K12" s="16" t="s">
        <v>259</v>
      </c>
      <c r="L12" s="48" t="s">
        <v>176</v>
      </c>
      <c r="M12" s="39">
        <f>'榛原-御前崎'!H80</f>
        <v>250</v>
      </c>
      <c r="N12" s="39">
        <f>'榛原-御前崎'!I80</f>
        <v>0</v>
      </c>
      <c r="O12" s="14"/>
    </row>
    <row r="13" spans="1:15" ht="14.45" customHeight="1" x14ac:dyDescent="0.15">
      <c r="A13" s="55" t="s">
        <v>42</v>
      </c>
      <c r="B13" s="48" t="s">
        <v>62</v>
      </c>
      <c r="C13" s="39">
        <f>'静岡市(清水区)'!C86</f>
        <v>1700</v>
      </c>
      <c r="D13" s="39">
        <f>'静岡市(清水区)'!D86</f>
        <v>0</v>
      </c>
      <c r="E13" s="56"/>
      <c r="F13" s="55" t="s">
        <v>130</v>
      </c>
      <c r="G13" s="48" t="s">
        <v>114</v>
      </c>
      <c r="H13" s="39">
        <f>焼津･藤枝!C90</f>
        <v>2500</v>
      </c>
      <c r="I13" s="39">
        <f>焼津･藤枝!D90</f>
        <v>0</v>
      </c>
      <c r="J13" s="56"/>
      <c r="K13" s="16" t="s">
        <v>260</v>
      </c>
      <c r="L13" s="48" t="s">
        <v>177</v>
      </c>
      <c r="M13" s="39">
        <f>'榛原-御前崎'!H81</f>
        <v>1250</v>
      </c>
      <c r="N13" s="39">
        <f>'榛原-御前崎'!I81</f>
        <v>0</v>
      </c>
      <c r="O13" s="14"/>
    </row>
    <row r="14" spans="1:15" ht="14.45" customHeight="1" x14ac:dyDescent="0.15">
      <c r="A14" s="55" t="s">
        <v>43</v>
      </c>
      <c r="B14" s="48" t="s">
        <v>63</v>
      </c>
      <c r="C14" s="39">
        <f>'静岡市(清水区)'!C87</f>
        <v>2700</v>
      </c>
      <c r="D14" s="39">
        <f>'静岡市(清水区)'!D87</f>
        <v>0</v>
      </c>
      <c r="E14" s="56"/>
      <c r="F14" s="58" t="s">
        <v>131</v>
      </c>
      <c r="G14" s="59" t="s">
        <v>115</v>
      </c>
      <c r="H14" s="39">
        <f>焼津･藤枝!H80</f>
        <v>2350</v>
      </c>
      <c r="I14" s="39">
        <f>焼津･藤枝!I80</f>
        <v>0</v>
      </c>
      <c r="J14" s="56"/>
      <c r="K14" s="16" t="s">
        <v>195</v>
      </c>
      <c r="L14" s="59" t="s">
        <v>178</v>
      </c>
      <c r="M14" s="39">
        <f>'榛原-御前崎'!H82</f>
        <v>690</v>
      </c>
      <c r="N14" s="39">
        <f>'榛原-御前崎'!I82</f>
        <v>0</v>
      </c>
      <c r="O14" s="14"/>
    </row>
    <row r="15" spans="1:15" ht="14.45" customHeight="1" x14ac:dyDescent="0.15">
      <c r="A15" s="55" t="s">
        <v>44</v>
      </c>
      <c r="B15" s="48" t="s">
        <v>64</v>
      </c>
      <c r="C15" s="39">
        <f>'静岡市(清水区)'!C88</f>
        <v>1230</v>
      </c>
      <c r="D15" s="39">
        <f>'静岡市(清水区)'!D88</f>
        <v>0</v>
      </c>
      <c r="E15" s="56"/>
      <c r="F15" s="58" t="s">
        <v>132</v>
      </c>
      <c r="G15" s="59" t="s">
        <v>116</v>
      </c>
      <c r="H15" s="39">
        <f>焼津･藤枝!H81</f>
        <v>1200</v>
      </c>
      <c r="I15" s="39">
        <f>焼津･藤枝!I81</f>
        <v>0</v>
      </c>
      <c r="J15" s="56"/>
      <c r="K15" s="16" t="s">
        <v>196</v>
      </c>
      <c r="L15" s="59" t="s">
        <v>179</v>
      </c>
      <c r="M15" s="39">
        <f>'榛原-御前崎'!H83</f>
        <v>430</v>
      </c>
      <c r="N15" s="39">
        <f>'榛原-御前崎'!I83</f>
        <v>0</v>
      </c>
      <c r="O15" s="14"/>
    </row>
    <row r="16" spans="1:15" ht="14.45" customHeight="1" x14ac:dyDescent="0.15">
      <c r="A16" s="55" t="s">
        <v>45</v>
      </c>
      <c r="B16" s="48" t="s">
        <v>65</v>
      </c>
      <c r="C16" s="39">
        <f>'静岡市(清水区)'!C89</f>
        <v>1200</v>
      </c>
      <c r="D16" s="39">
        <f>'静岡市(清水区)'!D89</f>
        <v>0</v>
      </c>
      <c r="E16" s="56"/>
      <c r="F16" s="58" t="s">
        <v>133</v>
      </c>
      <c r="G16" s="59" t="s">
        <v>117</v>
      </c>
      <c r="H16" s="39">
        <f>焼津･藤枝!H82</f>
        <v>4050</v>
      </c>
      <c r="I16" s="39">
        <f>焼津･藤枝!I82</f>
        <v>0</v>
      </c>
      <c r="J16" s="56"/>
      <c r="K16" s="16" t="s">
        <v>197</v>
      </c>
      <c r="L16" s="59" t="s">
        <v>180</v>
      </c>
      <c r="M16" s="39">
        <f>'榛原-御前崎'!H84</f>
        <v>160</v>
      </c>
      <c r="N16" s="39">
        <f>'榛原-御前崎'!I84</f>
        <v>0</v>
      </c>
      <c r="O16" s="14"/>
    </row>
    <row r="17" spans="1:15" ht="14.45" customHeight="1" x14ac:dyDescent="0.15">
      <c r="A17" s="55" t="s">
        <v>46</v>
      </c>
      <c r="B17" s="48" t="s">
        <v>66</v>
      </c>
      <c r="C17" s="39">
        <f>'静岡市(清水区)'!C90</f>
        <v>1170</v>
      </c>
      <c r="D17" s="39">
        <f>'静岡市(清水区)'!D90</f>
        <v>0</v>
      </c>
      <c r="E17" s="56"/>
      <c r="F17" s="58" t="s">
        <v>134</v>
      </c>
      <c r="G17" s="59" t="s">
        <v>118</v>
      </c>
      <c r="H17" s="39">
        <f>焼津･藤枝!H83</f>
        <v>1250</v>
      </c>
      <c r="I17" s="39">
        <f>焼津･藤枝!I83</f>
        <v>0</v>
      </c>
      <c r="J17" s="56"/>
      <c r="K17" s="16" t="s">
        <v>198</v>
      </c>
      <c r="L17" s="59" t="s">
        <v>181</v>
      </c>
      <c r="M17" s="39">
        <f>'榛原-御前崎'!H85</f>
        <v>800</v>
      </c>
      <c r="N17" s="39">
        <f>'榛原-御前崎'!I85</f>
        <v>0</v>
      </c>
      <c r="O17" s="14"/>
    </row>
    <row r="18" spans="1:15" ht="14.45" customHeight="1" x14ac:dyDescent="0.15">
      <c r="A18" s="58" t="s">
        <v>47</v>
      </c>
      <c r="B18" s="59" t="s">
        <v>67</v>
      </c>
      <c r="C18" s="39">
        <f>'静岡市(清水区)'!H80</f>
        <v>5650</v>
      </c>
      <c r="D18" s="39">
        <f>'静岡市(清水区)'!I80</f>
        <v>0</v>
      </c>
      <c r="E18" s="56"/>
      <c r="F18" s="58" t="s">
        <v>135</v>
      </c>
      <c r="G18" s="59" t="s">
        <v>119</v>
      </c>
      <c r="H18" s="39">
        <f>焼津･藤枝!H84</f>
        <v>3050</v>
      </c>
      <c r="I18" s="39">
        <f>焼津･藤枝!I84</f>
        <v>0</v>
      </c>
      <c r="J18" s="56"/>
      <c r="K18" s="16" t="s">
        <v>213</v>
      </c>
      <c r="L18" s="59" t="s">
        <v>184</v>
      </c>
      <c r="M18" s="39">
        <f>'榛原-御前崎'!H86</f>
        <v>400</v>
      </c>
      <c r="N18" s="39">
        <f>'榛原-御前崎'!I86</f>
        <v>0</v>
      </c>
      <c r="O18" s="14"/>
    </row>
    <row r="19" spans="1:15" ht="14.45" customHeight="1" x14ac:dyDescent="0.15">
      <c r="A19" s="58" t="s">
        <v>48</v>
      </c>
      <c r="B19" s="59" t="s">
        <v>68</v>
      </c>
      <c r="C19" s="39">
        <f>'静岡市(清水区)'!H81</f>
        <v>2800</v>
      </c>
      <c r="D19" s="39">
        <f>'静岡市(清水区)'!I81</f>
        <v>0</v>
      </c>
      <c r="E19" s="56"/>
      <c r="F19" s="58" t="s">
        <v>136</v>
      </c>
      <c r="G19" s="59" t="s">
        <v>120</v>
      </c>
      <c r="H19" s="39">
        <f>焼津･藤枝!H85</f>
        <v>3100</v>
      </c>
      <c r="I19" s="39">
        <f>焼津･藤枝!I85</f>
        <v>0</v>
      </c>
      <c r="J19" s="14"/>
      <c r="K19" s="60" t="s">
        <v>36</v>
      </c>
      <c r="L19" s="59" t="s">
        <v>182</v>
      </c>
      <c r="M19" s="39">
        <f>'榛原-御前崎'!H87</f>
        <v>2100</v>
      </c>
      <c r="N19" s="39">
        <f>'榛原-御前崎'!I87</f>
        <v>0</v>
      </c>
      <c r="O19" s="14"/>
    </row>
    <row r="20" spans="1:15" ht="14.45" customHeight="1" x14ac:dyDescent="0.15">
      <c r="A20" s="58" t="s">
        <v>49</v>
      </c>
      <c r="B20" s="59" t="s">
        <v>69</v>
      </c>
      <c r="C20" s="39">
        <f>'静岡市(清水区)'!H82</f>
        <v>7950</v>
      </c>
      <c r="D20" s="39">
        <f>'静岡市(清水区)'!I82</f>
        <v>0</v>
      </c>
      <c r="E20" s="56"/>
      <c r="F20" s="58" t="s">
        <v>137</v>
      </c>
      <c r="G20" s="59" t="s">
        <v>121</v>
      </c>
      <c r="H20" s="39">
        <f>焼津･藤枝!H86</f>
        <v>2100</v>
      </c>
      <c r="I20" s="39">
        <f>焼津･藤枝!I86</f>
        <v>0</v>
      </c>
      <c r="J20" s="14"/>
      <c r="K20" s="58" t="s">
        <v>37</v>
      </c>
      <c r="L20" s="59" t="s">
        <v>183</v>
      </c>
      <c r="M20" s="39">
        <f>'榛原-御前崎'!H88</f>
        <v>420</v>
      </c>
      <c r="N20" s="39">
        <f>'榛原-御前崎'!I88</f>
        <v>0</v>
      </c>
      <c r="O20" s="14"/>
    </row>
    <row r="21" spans="1:15" ht="14.45" customHeight="1" x14ac:dyDescent="0.15">
      <c r="A21" s="58" t="s">
        <v>50</v>
      </c>
      <c r="B21" s="59" t="s">
        <v>70</v>
      </c>
      <c r="C21" s="39">
        <f>'静岡市(清水区)'!H83</f>
        <v>2630</v>
      </c>
      <c r="D21" s="39">
        <f>'静岡市(清水区)'!I83</f>
        <v>0</v>
      </c>
      <c r="E21" s="56"/>
      <c r="F21" s="58" t="s">
        <v>138</v>
      </c>
      <c r="G21" s="59" t="s">
        <v>122</v>
      </c>
      <c r="H21" s="39">
        <f>焼津･藤枝!H87</f>
        <v>2300</v>
      </c>
      <c r="I21" s="39">
        <f>焼津･藤枝!I87</f>
        <v>0</v>
      </c>
      <c r="J21" s="14"/>
      <c r="K21" s="58"/>
      <c r="L21" s="59"/>
      <c r="M21" s="39"/>
      <c r="N21" s="39"/>
      <c r="O21" s="14"/>
    </row>
    <row r="22" spans="1:15" ht="14.45" customHeight="1" x14ac:dyDescent="0.15">
      <c r="A22" s="58" t="s">
        <v>51</v>
      </c>
      <c r="B22" s="59" t="s">
        <v>71</v>
      </c>
      <c r="C22" s="39">
        <f>'静岡市(清水区)'!H84</f>
        <v>2520</v>
      </c>
      <c r="D22" s="39">
        <f>'静岡市(清水区)'!I84</f>
        <v>0</v>
      </c>
      <c r="E22" s="56"/>
      <c r="F22" s="58" t="s">
        <v>139</v>
      </c>
      <c r="G22" s="59" t="s">
        <v>123</v>
      </c>
      <c r="H22" s="39">
        <f>焼津･藤枝!H88</f>
        <v>1350</v>
      </c>
      <c r="I22" s="39">
        <f>焼津･藤枝!I88</f>
        <v>0</v>
      </c>
      <c r="J22" s="14"/>
      <c r="K22" s="15"/>
      <c r="L22" s="15"/>
      <c r="M22" s="15"/>
      <c r="N22" s="15"/>
      <c r="O22" s="15"/>
    </row>
    <row r="23" spans="1:15" ht="14.45" customHeight="1" x14ac:dyDescent="0.15">
      <c r="A23" s="58" t="s">
        <v>52</v>
      </c>
      <c r="B23" s="59" t="s">
        <v>72</v>
      </c>
      <c r="C23" s="39">
        <f>'静岡市(清水区)'!H85</f>
        <v>2730</v>
      </c>
      <c r="D23" s="39">
        <f>'静岡市(清水区)'!I85</f>
        <v>0</v>
      </c>
      <c r="E23" s="56"/>
      <c r="F23" s="58" t="s">
        <v>140</v>
      </c>
      <c r="G23" s="59" t="s">
        <v>124</v>
      </c>
      <c r="H23" s="39">
        <f>焼津･藤枝!H89</f>
        <v>3350</v>
      </c>
      <c r="I23" s="39">
        <f>焼津･藤枝!I89</f>
        <v>0</v>
      </c>
      <c r="J23" s="14"/>
      <c r="K23" s="15"/>
      <c r="L23" s="15"/>
      <c r="M23" s="15"/>
      <c r="N23" s="15"/>
      <c r="O23" s="15"/>
    </row>
    <row r="24" spans="1:15" ht="14.45" customHeight="1" x14ac:dyDescent="0.15">
      <c r="A24" s="58" t="s">
        <v>53</v>
      </c>
      <c r="B24" s="59" t="s">
        <v>73</v>
      </c>
      <c r="C24" s="39">
        <f>'静岡市(清水区)'!H86</f>
        <v>1820</v>
      </c>
      <c r="D24" s="39">
        <f>'静岡市(清水区)'!I86</f>
        <v>0</v>
      </c>
      <c r="E24" s="56"/>
      <c r="F24" s="58" t="s">
        <v>141</v>
      </c>
      <c r="G24" s="59" t="s">
        <v>125</v>
      </c>
      <c r="H24" s="39">
        <f>焼津･藤枝!H90</f>
        <v>780</v>
      </c>
      <c r="I24" s="39">
        <f>焼津･藤枝!I90</f>
        <v>0</v>
      </c>
      <c r="J24" s="14"/>
      <c r="K24" s="15"/>
      <c r="L24" s="15"/>
      <c r="M24" s="15"/>
      <c r="N24" s="15"/>
      <c r="O24" s="15"/>
    </row>
    <row r="25" spans="1:15" ht="14.45" customHeight="1" x14ac:dyDescent="0.15">
      <c r="A25" s="58" t="s">
        <v>54</v>
      </c>
      <c r="B25" s="59" t="s">
        <v>74</v>
      </c>
      <c r="C25" s="39">
        <f>'静岡市(清水区)'!H87</f>
        <v>1575</v>
      </c>
      <c r="D25" s="39">
        <f>'静岡市(清水区)'!I87</f>
        <v>0</v>
      </c>
      <c r="E25" s="56"/>
      <c r="F25" s="55" t="s">
        <v>142</v>
      </c>
      <c r="G25" s="59" t="s">
        <v>126</v>
      </c>
      <c r="H25" s="39">
        <f>焼津･藤枝!M80</f>
        <v>420</v>
      </c>
      <c r="I25" s="39">
        <f>焼津･藤枝!N80</f>
        <v>0</v>
      </c>
      <c r="J25" s="14"/>
      <c r="K25" s="15"/>
      <c r="L25" s="15"/>
      <c r="M25" s="15"/>
      <c r="N25" s="15"/>
      <c r="O25" s="15"/>
    </row>
    <row r="26" spans="1:15" ht="14.45" customHeight="1" x14ac:dyDescent="0.15">
      <c r="A26" s="58" t="s">
        <v>55</v>
      </c>
      <c r="B26" s="59" t="s">
        <v>75</v>
      </c>
      <c r="C26" s="39">
        <f>'静岡市(清水区)'!H88</f>
        <v>2625</v>
      </c>
      <c r="D26" s="39">
        <f>'静岡市(清水区)'!I88</f>
        <v>0</v>
      </c>
      <c r="E26" s="56"/>
      <c r="F26" s="55" t="s">
        <v>143</v>
      </c>
      <c r="G26" s="59" t="s">
        <v>127</v>
      </c>
      <c r="H26" s="39">
        <f>焼津･藤枝!M81</f>
        <v>250</v>
      </c>
      <c r="I26" s="39">
        <f>焼津･藤枝!N81</f>
        <v>0</v>
      </c>
      <c r="J26" s="14"/>
      <c r="K26" s="15"/>
      <c r="L26" s="15"/>
      <c r="M26" s="15"/>
      <c r="N26" s="15"/>
      <c r="O26" s="15"/>
    </row>
    <row r="27" spans="1:15" ht="14.45" customHeight="1" x14ac:dyDescent="0.15">
      <c r="A27" s="55" t="s">
        <v>76</v>
      </c>
      <c r="B27" s="48" t="s">
        <v>8</v>
      </c>
      <c r="C27" s="39">
        <f>'静岡市(葵区･駿河区)'!C80</f>
        <v>5800</v>
      </c>
      <c r="D27" s="39">
        <f>'静岡市(葵区･駿河区)'!D80</f>
        <v>0</v>
      </c>
      <c r="E27" s="56"/>
      <c r="F27" s="55" t="s">
        <v>144</v>
      </c>
      <c r="G27" s="59" t="s">
        <v>128</v>
      </c>
      <c r="H27" s="39">
        <f>焼津･藤枝!M82</f>
        <v>1050</v>
      </c>
      <c r="I27" s="39">
        <f>焼津･藤枝!N82</f>
        <v>0</v>
      </c>
      <c r="J27" s="14"/>
      <c r="K27" s="15"/>
      <c r="L27" s="15"/>
      <c r="M27" s="61"/>
      <c r="N27" s="61"/>
      <c r="O27" s="15"/>
    </row>
    <row r="28" spans="1:15" ht="14.45" customHeight="1" x14ac:dyDescent="0.15">
      <c r="A28" s="55" t="s">
        <v>77</v>
      </c>
      <c r="B28" s="48" t="s">
        <v>263</v>
      </c>
      <c r="C28" s="39">
        <f>'静岡市(葵区･駿河区)'!C81</f>
        <v>4250</v>
      </c>
      <c r="D28" s="39">
        <f>'静岡市(葵区･駿河区)'!D81</f>
        <v>0</v>
      </c>
      <c r="E28" s="56"/>
      <c r="F28" s="55" t="s">
        <v>155</v>
      </c>
      <c r="G28" s="59" t="s">
        <v>145</v>
      </c>
      <c r="H28" s="39">
        <f>島田!C80</f>
        <v>2030</v>
      </c>
      <c r="I28" s="39">
        <f>島田!D80</f>
        <v>0</v>
      </c>
      <c r="J28" s="14"/>
      <c r="K28" s="15"/>
      <c r="L28" s="15"/>
      <c r="M28" s="15"/>
      <c r="N28" s="15"/>
      <c r="O28" s="15"/>
    </row>
    <row r="29" spans="1:15" ht="14.45" customHeight="1" x14ac:dyDescent="0.15">
      <c r="A29" s="55" t="s">
        <v>78</v>
      </c>
      <c r="B29" s="48" t="s">
        <v>9</v>
      </c>
      <c r="C29" s="39">
        <f>'静岡市(葵区･駿河区)'!C82</f>
        <v>7500</v>
      </c>
      <c r="D29" s="39">
        <f>'静岡市(葵区･駿河区)'!D82</f>
        <v>0</v>
      </c>
      <c r="E29" s="56"/>
      <c r="F29" s="55" t="s">
        <v>156</v>
      </c>
      <c r="G29" s="48" t="s">
        <v>146</v>
      </c>
      <c r="H29" s="39">
        <f>島田!C81</f>
        <v>3090</v>
      </c>
      <c r="I29" s="39">
        <f>島田!D81</f>
        <v>0</v>
      </c>
      <c r="J29" s="14"/>
      <c r="K29" s="15"/>
      <c r="L29" s="15"/>
      <c r="M29" s="15"/>
      <c r="N29" s="15"/>
      <c r="O29" s="15"/>
    </row>
    <row r="30" spans="1:15" ht="14.45" customHeight="1" x14ac:dyDescent="0.15">
      <c r="A30" s="55" t="s">
        <v>79</v>
      </c>
      <c r="B30" s="48" t="s">
        <v>10</v>
      </c>
      <c r="C30" s="39">
        <f>'静岡市(葵区･駿河区)'!C83</f>
        <v>10650</v>
      </c>
      <c r="D30" s="39">
        <f>'静岡市(葵区･駿河区)'!D83</f>
        <v>0</v>
      </c>
      <c r="E30" s="56"/>
      <c r="F30" s="55" t="s">
        <v>157</v>
      </c>
      <c r="G30" s="48" t="s">
        <v>33</v>
      </c>
      <c r="H30" s="39">
        <f>島田!C82</f>
        <v>2930</v>
      </c>
      <c r="I30" s="39">
        <f>島田!D82</f>
        <v>0</v>
      </c>
      <c r="J30" s="14"/>
      <c r="K30" s="15"/>
      <c r="L30" s="15"/>
      <c r="M30" s="15"/>
      <c r="N30" s="15"/>
      <c r="O30" s="15"/>
    </row>
    <row r="31" spans="1:15" ht="14.45" customHeight="1" x14ac:dyDescent="0.15">
      <c r="A31" s="55" t="s">
        <v>80</v>
      </c>
      <c r="B31" s="48" t="s">
        <v>11</v>
      </c>
      <c r="C31" s="39">
        <f>'静岡市(葵区･駿河区)'!C84</f>
        <v>4250</v>
      </c>
      <c r="D31" s="39">
        <f>'静岡市(葵区･駿河区)'!D84</f>
        <v>0</v>
      </c>
      <c r="E31" s="56"/>
      <c r="F31" s="55" t="s">
        <v>158</v>
      </c>
      <c r="G31" s="48" t="s">
        <v>32</v>
      </c>
      <c r="H31" s="39">
        <f>島田!C83</f>
        <v>1750</v>
      </c>
      <c r="I31" s="39">
        <f>島田!D83</f>
        <v>0</v>
      </c>
      <c r="J31" s="14"/>
      <c r="K31" s="15"/>
      <c r="L31" s="15"/>
      <c r="M31" s="15"/>
      <c r="N31" s="15"/>
      <c r="O31" s="15"/>
    </row>
    <row r="32" spans="1:15" ht="14.45" customHeight="1" x14ac:dyDescent="0.15">
      <c r="A32" s="55" t="s">
        <v>81</v>
      </c>
      <c r="B32" s="48" t="s">
        <v>12</v>
      </c>
      <c r="C32" s="39">
        <f>'静岡市(葵区･駿河区)'!C85</f>
        <v>6450</v>
      </c>
      <c r="D32" s="39">
        <f>'静岡市(葵区･駿河区)'!D85</f>
        <v>0</v>
      </c>
      <c r="E32" s="56"/>
      <c r="F32" s="55" t="s">
        <v>159</v>
      </c>
      <c r="G32" s="48" t="s">
        <v>147</v>
      </c>
      <c r="H32" s="39">
        <f>島田!C84</f>
        <v>2650</v>
      </c>
      <c r="I32" s="39">
        <f>島田!D84</f>
        <v>0</v>
      </c>
      <c r="J32" s="14"/>
      <c r="K32" s="15"/>
      <c r="L32" s="15"/>
      <c r="M32" s="15"/>
      <c r="N32" s="15"/>
      <c r="O32" s="15"/>
    </row>
    <row r="33" spans="1:15" ht="14.45" customHeight="1" x14ac:dyDescent="0.15">
      <c r="A33" s="55" t="s">
        <v>82</v>
      </c>
      <c r="B33" s="48" t="s">
        <v>13</v>
      </c>
      <c r="C33" s="39">
        <f>'静岡市(葵区･駿河区)'!C86</f>
        <v>3650</v>
      </c>
      <c r="D33" s="39">
        <f>'静岡市(葵区･駿河区)'!D86</f>
        <v>0</v>
      </c>
      <c r="E33" s="56"/>
      <c r="F33" s="55" t="s">
        <v>160</v>
      </c>
      <c r="G33" s="48" t="s">
        <v>148</v>
      </c>
      <c r="H33" s="39">
        <f>島田!C85</f>
        <v>1700</v>
      </c>
      <c r="I33" s="39">
        <f>島田!D85</f>
        <v>0</v>
      </c>
      <c r="J33" s="14"/>
      <c r="K33" s="15"/>
      <c r="L33" s="15"/>
      <c r="M33" s="15"/>
      <c r="N33" s="15"/>
      <c r="O33" s="15"/>
    </row>
    <row r="34" spans="1:15" ht="14.45" customHeight="1" x14ac:dyDescent="0.15">
      <c r="A34" s="55" t="s">
        <v>83</v>
      </c>
      <c r="B34" s="48" t="s">
        <v>14</v>
      </c>
      <c r="C34" s="39">
        <f>'静岡市(葵区･駿河区)'!C87</f>
        <v>5800</v>
      </c>
      <c r="D34" s="39">
        <f>'静岡市(葵区･駿河区)'!D87</f>
        <v>0</v>
      </c>
      <c r="E34" s="56"/>
      <c r="F34" s="55" t="s">
        <v>161</v>
      </c>
      <c r="G34" s="48" t="s">
        <v>149</v>
      </c>
      <c r="H34" s="39">
        <f>島田!C86</f>
        <v>1200</v>
      </c>
      <c r="I34" s="39">
        <f>島田!D86</f>
        <v>0</v>
      </c>
      <c r="J34" s="14"/>
      <c r="K34" s="15"/>
      <c r="L34" s="15"/>
      <c r="M34" s="15"/>
      <c r="N34" s="15"/>
      <c r="O34" s="15"/>
    </row>
    <row r="35" spans="1:15" ht="14.45" customHeight="1" x14ac:dyDescent="0.15">
      <c r="A35" s="55" t="s">
        <v>84</v>
      </c>
      <c r="B35" s="48" t="s">
        <v>15</v>
      </c>
      <c r="C35" s="39">
        <f>'静岡市(葵区･駿河区)'!C88</f>
        <v>6700</v>
      </c>
      <c r="D35" s="39">
        <f>'静岡市(葵区･駿河区)'!D88</f>
        <v>0</v>
      </c>
      <c r="E35" s="56"/>
      <c r="F35" s="55" t="s">
        <v>162</v>
      </c>
      <c r="G35" s="48" t="s">
        <v>150</v>
      </c>
      <c r="H35" s="39">
        <f>島田!C87</f>
        <v>1350</v>
      </c>
      <c r="I35" s="39">
        <f>島田!D87</f>
        <v>0</v>
      </c>
      <c r="J35" s="14"/>
      <c r="K35" s="15"/>
      <c r="L35" s="15"/>
      <c r="M35" s="15"/>
      <c r="N35" s="15"/>
      <c r="O35" s="15"/>
    </row>
    <row r="36" spans="1:15" ht="14.45" customHeight="1" x14ac:dyDescent="0.15">
      <c r="A36" s="55" t="s">
        <v>85</v>
      </c>
      <c r="B36" s="48" t="s">
        <v>16</v>
      </c>
      <c r="C36" s="39">
        <f>'静岡市(葵区･駿河区)'!C89</f>
        <v>4900</v>
      </c>
      <c r="D36" s="39">
        <f>'静岡市(葵区･駿河区)'!D89</f>
        <v>0</v>
      </c>
      <c r="E36" s="56"/>
      <c r="F36" s="55" t="s">
        <v>163</v>
      </c>
      <c r="G36" s="48" t="s">
        <v>151</v>
      </c>
      <c r="H36" s="39">
        <f>島田!C88</f>
        <v>1900</v>
      </c>
      <c r="I36" s="39">
        <f>島田!D88</f>
        <v>0</v>
      </c>
      <c r="J36" s="14"/>
      <c r="K36" s="15"/>
      <c r="L36" s="15"/>
      <c r="M36" s="15"/>
      <c r="N36" s="15"/>
      <c r="O36" s="15"/>
    </row>
    <row r="37" spans="1:15" ht="14.45" customHeight="1" x14ac:dyDescent="0.15">
      <c r="A37" s="55" t="s">
        <v>86</v>
      </c>
      <c r="B37" s="48" t="s">
        <v>17</v>
      </c>
      <c r="C37" s="39">
        <f>'静岡市(葵区･駿河区)'!C90</f>
        <v>7700</v>
      </c>
      <c r="D37" s="39">
        <f>'静岡市(葵区･駿河区)'!D90</f>
        <v>0</v>
      </c>
      <c r="E37" s="56"/>
      <c r="F37" s="55" t="s">
        <v>164</v>
      </c>
      <c r="G37" s="48" t="s">
        <v>152</v>
      </c>
      <c r="H37" s="39">
        <f>島田!C89</f>
        <v>150</v>
      </c>
      <c r="I37" s="39">
        <f>島田!D89</f>
        <v>0</v>
      </c>
      <c r="J37" s="14"/>
      <c r="K37" s="15"/>
      <c r="L37" s="15"/>
      <c r="M37" s="15"/>
      <c r="N37" s="15"/>
      <c r="O37" s="15"/>
    </row>
    <row r="38" spans="1:15" ht="14.45" customHeight="1" x14ac:dyDescent="0.15">
      <c r="A38" s="58" t="s">
        <v>87</v>
      </c>
      <c r="B38" s="59" t="s">
        <v>18</v>
      </c>
      <c r="C38" s="39">
        <f>'静岡市(葵区･駿河区)'!H80</f>
        <v>4700</v>
      </c>
      <c r="D38" s="39">
        <f>'静岡市(葵区･駿河区)'!I80</f>
        <v>0</v>
      </c>
      <c r="E38" s="56"/>
      <c r="F38" s="55" t="s">
        <v>214</v>
      </c>
      <c r="G38" s="48" t="s">
        <v>208</v>
      </c>
      <c r="H38" s="39">
        <f>島田!C90</f>
        <v>450</v>
      </c>
      <c r="I38" s="39">
        <f>島田!D90</f>
        <v>0</v>
      </c>
      <c r="J38" s="14"/>
      <c r="K38" s="15"/>
      <c r="L38" s="15"/>
      <c r="M38" s="15"/>
      <c r="N38" s="15"/>
      <c r="O38" s="15"/>
    </row>
    <row r="39" spans="1:15" ht="14.45" customHeight="1" x14ac:dyDescent="0.15">
      <c r="A39" s="58" t="s">
        <v>88</v>
      </c>
      <c r="B39" s="59" t="s">
        <v>19</v>
      </c>
      <c r="C39" s="39">
        <f>'静岡市(葵区･駿河区)'!H81</f>
        <v>6700</v>
      </c>
      <c r="D39" s="39">
        <f>'静岡市(葵区･駿河区)'!I81</f>
        <v>0</v>
      </c>
      <c r="E39" s="56"/>
      <c r="F39" s="53" t="s">
        <v>186</v>
      </c>
      <c r="G39" s="48" t="s">
        <v>165</v>
      </c>
      <c r="H39" s="39">
        <f>川根!C80</f>
        <v>1350</v>
      </c>
      <c r="I39" s="39">
        <f>川根!D80</f>
        <v>0</v>
      </c>
      <c r="J39" s="14"/>
      <c r="K39" s="15"/>
      <c r="L39" s="15"/>
      <c r="M39" s="15"/>
      <c r="N39" s="15"/>
      <c r="O39" s="15"/>
    </row>
    <row r="40" spans="1:15" ht="14.45" customHeight="1" x14ac:dyDescent="0.15">
      <c r="A40" s="58" t="s">
        <v>89</v>
      </c>
      <c r="B40" s="59" t="s">
        <v>20</v>
      </c>
      <c r="C40" s="39">
        <f>'静岡市(葵区･駿河区)'!H82</f>
        <v>7550</v>
      </c>
      <c r="D40" s="39">
        <f>'静岡市(葵区･駿河区)'!I82</f>
        <v>0</v>
      </c>
      <c r="E40" s="56"/>
      <c r="F40" s="16" t="s">
        <v>187</v>
      </c>
      <c r="G40" s="48" t="s">
        <v>166</v>
      </c>
      <c r="H40" s="39">
        <f>川根!C81</f>
        <v>700</v>
      </c>
      <c r="I40" s="39">
        <f>川根!D81</f>
        <v>0</v>
      </c>
      <c r="J40" s="14"/>
      <c r="K40" s="15"/>
      <c r="L40" s="15"/>
      <c r="M40" s="15"/>
      <c r="N40" s="15"/>
      <c r="O40" s="15"/>
    </row>
    <row r="41" spans="1:15" ht="14.45" customHeight="1" x14ac:dyDescent="0.15">
      <c r="A41" s="58" t="s">
        <v>90</v>
      </c>
      <c r="B41" s="59" t="s">
        <v>93</v>
      </c>
      <c r="C41" s="39">
        <f>'静岡市(葵区･駿河区)'!H83</f>
        <v>6000</v>
      </c>
      <c r="D41" s="39">
        <f>'静岡市(葵区･駿河区)'!I83</f>
        <v>0</v>
      </c>
      <c r="E41" s="56"/>
      <c r="F41" s="16" t="s">
        <v>188</v>
      </c>
      <c r="G41" s="48" t="s">
        <v>167</v>
      </c>
      <c r="H41" s="39">
        <f>川根!C82</f>
        <v>500</v>
      </c>
      <c r="I41" s="39">
        <f>川根!D82</f>
        <v>0</v>
      </c>
      <c r="J41" s="14"/>
      <c r="K41" s="15"/>
      <c r="L41" s="15"/>
      <c r="M41" s="15"/>
      <c r="N41" s="15"/>
      <c r="O41" s="15"/>
    </row>
    <row r="42" spans="1:15" ht="14.45" customHeight="1" x14ac:dyDescent="0.15">
      <c r="A42" s="58" t="s">
        <v>91</v>
      </c>
      <c r="B42" s="59" t="s">
        <v>94</v>
      </c>
      <c r="C42" s="39">
        <f>'静岡市(葵区･駿河区)'!H84</f>
        <v>5900</v>
      </c>
      <c r="D42" s="39">
        <f>'静岡市(葵区･駿河区)'!I84</f>
        <v>0</v>
      </c>
      <c r="E42" s="56"/>
      <c r="F42" s="16" t="s">
        <v>189</v>
      </c>
      <c r="G42" s="48" t="s">
        <v>168</v>
      </c>
      <c r="H42" s="39">
        <f>川根!C83</f>
        <v>450</v>
      </c>
      <c r="I42" s="39">
        <f>川根!D83</f>
        <v>0</v>
      </c>
      <c r="J42" s="14"/>
      <c r="K42" s="15"/>
      <c r="L42" s="15"/>
      <c r="M42" s="15"/>
      <c r="N42" s="15"/>
      <c r="O42" s="15"/>
    </row>
    <row r="43" spans="1:15" ht="14.45" customHeight="1" x14ac:dyDescent="0.15">
      <c r="A43" s="58" t="s">
        <v>92</v>
      </c>
      <c r="B43" s="59" t="s">
        <v>95</v>
      </c>
      <c r="C43" s="39">
        <f>'静岡市(葵区･駿河区)'!H85</f>
        <v>2800</v>
      </c>
      <c r="D43" s="39">
        <f>'静岡市(葵区･駿河区)'!I85</f>
        <v>0</v>
      </c>
      <c r="E43" s="56"/>
      <c r="F43" s="16" t="s">
        <v>190</v>
      </c>
      <c r="G43" s="48" t="s">
        <v>169</v>
      </c>
      <c r="H43" s="39">
        <f>'榛原-御前崎'!C80</f>
        <v>1600</v>
      </c>
      <c r="I43" s="39">
        <f>'榛原-御前崎'!D80</f>
        <v>0</v>
      </c>
      <c r="J43" s="14"/>
      <c r="K43" s="15"/>
      <c r="L43" s="15"/>
      <c r="M43" s="15"/>
      <c r="N43" s="15"/>
      <c r="O43" s="15"/>
    </row>
    <row r="44" spans="1:15" ht="14.45" customHeight="1" x14ac:dyDescent="0.15">
      <c r="A44" s="60" t="s">
        <v>203</v>
      </c>
      <c r="B44" s="59" t="s">
        <v>215</v>
      </c>
      <c r="C44" s="39">
        <f>'静岡市(葵区･駿河区)'!H86</f>
        <v>1100</v>
      </c>
      <c r="D44" s="39">
        <f>'静岡市(葵区･駿河区)'!I86</f>
        <v>0</v>
      </c>
      <c r="E44" s="56"/>
      <c r="F44" s="16" t="s">
        <v>191</v>
      </c>
      <c r="G44" s="48" t="s">
        <v>170</v>
      </c>
      <c r="H44" s="39">
        <f>'榛原-御前崎'!C81</f>
        <v>1300</v>
      </c>
      <c r="I44" s="39">
        <f>'榛原-御前崎'!D81</f>
        <v>0</v>
      </c>
      <c r="J44" s="14"/>
      <c r="K44" s="15"/>
      <c r="L44" s="15"/>
      <c r="M44" s="15"/>
      <c r="N44" s="15"/>
      <c r="O44" s="15"/>
    </row>
    <row r="45" spans="1:15" ht="14.45" customHeight="1" x14ac:dyDescent="0.15">
      <c r="A45" s="55" t="s">
        <v>104</v>
      </c>
      <c r="B45" s="48" t="s">
        <v>96</v>
      </c>
      <c r="C45" s="39">
        <f>焼津･藤枝!C80</f>
        <v>2500</v>
      </c>
      <c r="D45" s="39">
        <f>焼津･藤枝!D80</f>
        <v>0</v>
      </c>
      <c r="E45" s="56"/>
      <c r="F45" s="16" t="s">
        <v>192</v>
      </c>
      <c r="G45" s="48" t="s">
        <v>171</v>
      </c>
      <c r="H45" s="39">
        <f>'榛原-御前崎'!C82</f>
        <v>1000</v>
      </c>
      <c r="I45" s="39">
        <f>'榛原-御前崎'!D82</f>
        <v>0</v>
      </c>
      <c r="J45" s="14"/>
      <c r="K45" s="15"/>
      <c r="L45" s="15"/>
      <c r="M45" s="15"/>
      <c r="N45" s="15"/>
      <c r="O45" s="15"/>
    </row>
    <row r="46" spans="1:15" ht="14.45" customHeight="1" x14ac:dyDescent="0.15">
      <c r="A46" s="55" t="s">
        <v>105</v>
      </c>
      <c r="B46" s="48" t="s">
        <v>33</v>
      </c>
      <c r="C46" s="39">
        <f>焼津･藤枝!C81</f>
        <v>3050</v>
      </c>
      <c r="D46" s="39">
        <f>焼津･藤枝!D81</f>
        <v>0</v>
      </c>
      <c r="E46" s="56"/>
      <c r="F46" s="16" t="s">
        <v>193</v>
      </c>
      <c r="G46" s="48" t="s">
        <v>185</v>
      </c>
      <c r="H46" s="39">
        <f>'榛原-御前崎'!C83</f>
        <v>2100</v>
      </c>
      <c r="I46" s="39">
        <f>'榛原-御前崎'!D83</f>
        <v>0</v>
      </c>
      <c r="J46" s="14"/>
      <c r="K46" s="15"/>
      <c r="L46" s="15"/>
      <c r="M46" s="15"/>
      <c r="N46" s="15"/>
      <c r="O46" s="15"/>
    </row>
    <row r="47" spans="1:15" ht="14.45" customHeight="1" x14ac:dyDescent="0.15">
      <c r="A47" s="55" t="s">
        <v>106</v>
      </c>
      <c r="B47" s="48" t="s">
        <v>97</v>
      </c>
      <c r="C47" s="39">
        <f>焼津･藤枝!C82</f>
        <v>4750</v>
      </c>
      <c r="D47" s="39">
        <f>焼津･藤枝!D82</f>
        <v>0</v>
      </c>
      <c r="E47" s="56"/>
      <c r="F47" s="16" t="s">
        <v>194</v>
      </c>
      <c r="G47" s="48" t="s">
        <v>172</v>
      </c>
      <c r="H47" s="39">
        <f>'榛原-御前崎'!C84</f>
        <v>500</v>
      </c>
      <c r="I47" s="39">
        <f>'榛原-御前崎'!D84</f>
        <v>0</v>
      </c>
      <c r="J47" s="14"/>
      <c r="K47" s="15"/>
      <c r="L47" s="15"/>
      <c r="M47" s="15"/>
      <c r="N47" s="15"/>
      <c r="O47" s="15"/>
    </row>
    <row r="48" spans="1:15" ht="14.45" customHeight="1" x14ac:dyDescent="0.15">
      <c r="A48" s="55" t="s">
        <v>107</v>
      </c>
      <c r="B48" s="48" t="s">
        <v>98</v>
      </c>
      <c r="C48" s="39">
        <f>焼津･藤枝!C83</f>
        <v>2400</v>
      </c>
      <c r="D48" s="39">
        <f>焼津･藤枝!D83</f>
        <v>0</v>
      </c>
      <c r="E48" s="56"/>
      <c r="F48" s="16"/>
      <c r="G48" s="48"/>
      <c r="H48" s="39">
        <f>'榛原-御前崎'!C85</f>
        <v>0</v>
      </c>
      <c r="I48" s="39">
        <f>'榛原-御前崎'!D85</f>
        <v>0</v>
      </c>
      <c r="J48" s="14"/>
      <c r="K48" s="74" t="s">
        <v>207</v>
      </c>
      <c r="L48" s="74"/>
      <c r="M48" s="62">
        <f>SUM(C7:C48,H7:H48,M7:M47)</f>
        <v>254850</v>
      </c>
      <c r="N48" s="62">
        <f>SUM(D7:D48,I7:I48,N7:N47)</f>
        <v>0</v>
      </c>
      <c r="O48" s="14"/>
    </row>
    <row r="49" spans="1:12" x14ac:dyDescent="0.15">
      <c r="A49" s="85"/>
      <c r="B49" s="85"/>
      <c r="C49" s="85"/>
      <c r="D49" s="63"/>
    </row>
    <row r="51" spans="1:12" x14ac:dyDescent="0.15">
      <c r="A51" s="85" t="s">
        <v>25</v>
      </c>
      <c r="B51" s="85"/>
      <c r="C51" s="85"/>
      <c r="D51" s="85" t="s">
        <v>199</v>
      </c>
      <c r="E51" s="85"/>
      <c r="F51" s="63"/>
      <c r="G51" s="85" t="s">
        <v>24</v>
      </c>
      <c r="H51" s="85"/>
      <c r="I51" s="85"/>
      <c r="J51" s="85" t="s">
        <v>200</v>
      </c>
      <c r="K51" s="85"/>
      <c r="L51" s="64"/>
    </row>
    <row r="52" spans="1:12" x14ac:dyDescent="0.15">
      <c r="K52" s="63"/>
      <c r="L52" s="63"/>
    </row>
  </sheetData>
  <mergeCells count="18">
    <mergeCell ref="A51:C51"/>
    <mergeCell ref="D51:E51"/>
    <mergeCell ref="J51:K51"/>
    <mergeCell ref="A49:C49"/>
    <mergeCell ref="G51:I51"/>
    <mergeCell ref="K48:L48"/>
    <mergeCell ref="C3:D3"/>
    <mergeCell ref="E3:F3"/>
    <mergeCell ref="H3:I3"/>
    <mergeCell ref="K3:N3"/>
    <mergeCell ref="C5:D5"/>
    <mergeCell ref="F5:G5"/>
    <mergeCell ref="H5:I5"/>
    <mergeCell ref="A5:B5"/>
    <mergeCell ref="C2:D2"/>
    <mergeCell ref="E2:F2"/>
    <mergeCell ref="H2:I2"/>
    <mergeCell ref="K2:N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topLeftCell="A49" zoomScale="70" zoomScaleNormal="55" zoomScaleSheetLayoutView="7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26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34</v>
      </c>
      <c r="B80" s="17" t="s">
        <v>56</v>
      </c>
      <c r="C80" s="27">
        <v>1670</v>
      </c>
      <c r="D80" s="27"/>
      <c r="E80" s="15"/>
      <c r="F80" s="29" t="s">
        <v>47</v>
      </c>
      <c r="G80" s="28" t="s">
        <v>67</v>
      </c>
      <c r="H80" s="27">
        <v>5650</v>
      </c>
      <c r="I80" s="27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35</v>
      </c>
      <c r="B81" s="17" t="s">
        <v>57</v>
      </c>
      <c r="C81" s="27">
        <v>2210</v>
      </c>
      <c r="D81" s="27"/>
      <c r="E81" s="15"/>
      <c r="F81" s="29" t="s">
        <v>48</v>
      </c>
      <c r="G81" s="28" t="s">
        <v>68</v>
      </c>
      <c r="H81" s="27">
        <v>2800</v>
      </c>
      <c r="I81" s="27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38</v>
      </c>
      <c r="B82" s="17" t="s">
        <v>58</v>
      </c>
      <c r="C82" s="27">
        <v>2700</v>
      </c>
      <c r="D82" s="27"/>
      <c r="E82" s="15"/>
      <c r="F82" s="29" t="s">
        <v>49</v>
      </c>
      <c r="G82" s="28" t="s">
        <v>69</v>
      </c>
      <c r="H82" s="27">
        <v>7950</v>
      </c>
      <c r="I82" s="27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39</v>
      </c>
      <c r="B83" s="17" t="s">
        <v>59</v>
      </c>
      <c r="C83" s="27">
        <v>2070</v>
      </c>
      <c r="D83" s="27"/>
      <c r="E83" s="15"/>
      <c r="F83" s="29" t="s">
        <v>50</v>
      </c>
      <c r="G83" s="28" t="s">
        <v>70</v>
      </c>
      <c r="H83" s="27">
        <v>2630</v>
      </c>
      <c r="I83" s="27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40</v>
      </c>
      <c r="B84" s="17" t="s">
        <v>60</v>
      </c>
      <c r="C84" s="27">
        <v>2650</v>
      </c>
      <c r="D84" s="27"/>
      <c r="E84" s="15"/>
      <c r="F84" s="29" t="s">
        <v>51</v>
      </c>
      <c r="G84" s="28" t="s">
        <v>71</v>
      </c>
      <c r="H84" s="27">
        <v>2520</v>
      </c>
      <c r="I84" s="27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41</v>
      </c>
      <c r="B85" s="17" t="s">
        <v>61</v>
      </c>
      <c r="C85" s="27">
        <v>2700</v>
      </c>
      <c r="D85" s="27"/>
      <c r="E85" s="15"/>
      <c r="F85" s="29" t="s">
        <v>52</v>
      </c>
      <c r="G85" s="28" t="s">
        <v>72</v>
      </c>
      <c r="H85" s="27">
        <v>2730</v>
      </c>
      <c r="I85" s="27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42</v>
      </c>
      <c r="B86" s="17" t="s">
        <v>62</v>
      </c>
      <c r="C86" s="27">
        <v>1700</v>
      </c>
      <c r="D86" s="27"/>
      <c r="E86" s="15"/>
      <c r="F86" s="29" t="s">
        <v>53</v>
      </c>
      <c r="G86" s="28" t="s">
        <v>73</v>
      </c>
      <c r="H86" s="27">
        <v>1820</v>
      </c>
      <c r="I86" s="27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43</v>
      </c>
      <c r="B87" s="17" t="s">
        <v>63</v>
      </c>
      <c r="C87" s="27">
        <v>2700</v>
      </c>
      <c r="D87" s="27"/>
      <c r="E87" s="15"/>
      <c r="F87" s="29" t="s">
        <v>54</v>
      </c>
      <c r="G87" s="28" t="s">
        <v>74</v>
      </c>
      <c r="H87" s="27">
        <v>1575</v>
      </c>
      <c r="I87" s="27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44</v>
      </c>
      <c r="B88" s="17" t="s">
        <v>64</v>
      </c>
      <c r="C88" s="27">
        <v>1230</v>
      </c>
      <c r="D88" s="27"/>
      <c r="E88" s="15"/>
      <c r="F88" s="29" t="s">
        <v>55</v>
      </c>
      <c r="G88" s="28" t="s">
        <v>75</v>
      </c>
      <c r="H88" s="27">
        <v>2625</v>
      </c>
      <c r="I88" s="27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45</v>
      </c>
      <c r="B89" s="17" t="s">
        <v>65</v>
      </c>
      <c r="C89" s="27">
        <v>1200</v>
      </c>
      <c r="D89" s="27"/>
      <c r="E89" s="15"/>
      <c r="F89" s="29"/>
      <c r="G89" s="28"/>
      <c r="H89" s="27"/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46</v>
      </c>
      <c r="B90" s="17" t="s">
        <v>66</v>
      </c>
      <c r="C90" s="27">
        <v>1170</v>
      </c>
      <c r="D90" s="27"/>
      <c r="E90" s="15"/>
      <c r="F90" s="29"/>
      <c r="G90" s="28"/>
      <c r="H90" s="27"/>
      <c r="I90" s="14"/>
      <c r="J90" s="15"/>
      <c r="K90" s="86" t="s">
        <v>201</v>
      </c>
      <c r="L90" s="87"/>
      <c r="M90" s="24">
        <f>SUM(C80:C90)+SUM(H80:H90)+SUM(M80:M89)</f>
        <v>52300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199</v>
      </c>
      <c r="H92" s="85"/>
      <c r="I92" s="85"/>
      <c r="J92" s="85" t="s">
        <v>264</v>
      </c>
      <c r="K92" s="85"/>
      <c r="L92" s="85"/>
      <c r="M92" s="85" t="s">
        <v>200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topLeftCell="A43" zoomScale="70" zoomScaleNormal="100" zoomScaleSheetLayoutView="70" workbookViewId="0">
      <selection activeCell="J83" sqref="J83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38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27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76</v>
      </c>
      <c r="B80" s="30" t="s">
        <v>8</v>
      </c>
      <c r="C80" s="31">
        <v>5800</v>
      </c>
      <c r="D80" s="31"/>
      <c r="E80" s="15"/>
      <c r="F80" s="22" t="s">
        <v>87</v>
      </c>
      <c r="G80" s="32" t="s">
        <v>18</v>
      </c>
      <c r="H80" s="31">
        <v>4700</v>
      </c>
      <c r="I80" s="3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77</v>
      </c>
      <c r="B81" s="30" t="s">
        <v>263</v>
      </c>
      <c r="C81" s="31">
        <v>4250</v>
      </c>
      <c r="D81" s="31"/>
      <c r="E81" s="15"/>
      <c r="F81" s="22" t="s">
        <v>88</v>
      </c>
      <c r="G81" s="32" t="s">
        <v>19</v>
      </c>
      <c r="H81" s="31">
        <v>6700</v>
      </c>
      <c r="I81" s="3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78</v>
      </c>
      <c r="B82" s="33" t="s">
        <v>9</v>
      </c>
      <c r="C82" s="34">
        <v>7500</v>
      </c>
      <c r="D82" s="34"/>
      <c r="E82" s="18"/>
      <c r="F82" s="35" t="s">
        <v>89</v>
      </c>
      <c r="G82" s="36" t="s">
        <v>20</v>
      </c>
      <c r="H82" s="34">
        <v>7550</v>
      </c>
      <c r="I82" s="34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79</v>
      </c>
      <c r="B83" s="30" t="s">
        <v>10</v>
      </c>
      <c r="C83" s="31">
        <v>10650</v>
      </c>
      <c r="D83" s="31"/>
      <c r="E83" s="15"/>
      <c r="F83" s="22" t="s">
        <v>90</v>
      </c>
      <c r="G83" s="32" t="s">
        <v>93</v>
      </c>
      <c r="H83" s="31">
        <v>6000</v>
      </c>
      <c r="I83" s="3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80</v>
      </c>
      <c r="B84" s="30" t="s">
        <v>11</v>
      </c>
      <c r="C84" s="31">
        <v>4250</v>
      </c>
      <c r="D84" s="31"/>
      <c r="E84" s="15"/>
      <c r="F84" s="22" t="s">
        <v>91</v>
      </c>
      <c r="G84" s="32" t="s">
        <v>94</v>
      </c>
      <c r="H84" s="31">
        <v>5900</v>
      </c>
      <c r="I84" s="3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81</v>
      </c>
      <c r="B85" s="30" t="s">
        <v>12</v>
      </c>
      <c r="C85" s="31">
        <v>6450</v>
      </c>
      <c r="D85" s="31"/>
      <c r="E85" s="15"/>
      <c r="F85" s="22" t="s">
        <v>92</v>
      </c>
      <c r="G85" s="32" t="s">
        <v>95</v>
      </c>
      <c r="H85" s="31">
        <v>2800</v>
      </c>
      <c r="I85" s="3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82</v>
      </c>
      <c r="B86" s="30" t="s">
        <v>13</v>
      </c>
      <c r="C86" s="31">
        <v>3650</v>
      </c>
      <c r="D86" s="31"/>
      <c r="E86" s="15"/>
      <c r="F86" s="22"/>
      <c r="G86" s="32" t="s">
        <v>154</v>
      </c>
      <c r="H86" s="31">
        <v>1100</v>
      </c>
      <c r="I86" s="3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83</v>
      </c>
      <c r="B87" s="30" t="s">
        <v>14</v>
      </c>
      <c r="C87" s="31">
        <v>5800</v>
      </c>
      <c r="D87" s="3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84</v>
      </c>
      <c r="B88" s="30" t="s">
        <v>15</v>
      </c>
      <c r="C88" s="31">
        <v>6700</v>
      </c>
      <c r="D88" s="3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85</v>
      </c>
      <c r="B89" s="30" t="s">
        <v>16</v>
      </c>
      <c r="C89" s="31">
        <v>4900</v>
      </c>
      <c r="D89" s="3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86</v>
      </c>
      <c r="B90" s="30" t="s">
        <v>17</v>
      </c>
      <c r="C90" s="31">
        <v>7700</v>
      </c>
      <c r="D90" s="31"/>
      <c r="E90" s="15"/>
      <c r="F90" s="22"/>
      <c r="G90" s="23"/>
      <c r="H90" s="21"/>
      <c r="I90" s="14"/>
      <c r="J90" s="15"/>
      <c r="K90" s="86" t="s">
        <v>201</v>
      </c>
      <c r="L90" s="87"/>
      <c r="M90" s="24">
        <f>SUM(C80:C90)+SUM(H80:H90)+SUM(M80:M89)</f>
        <v>102400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199</v>
      </c>
      <c r="H92" s="85"/>
      <c r="I92" s="85"/>
      <c r="J92" s="85" t="s">
        <v>264</v>
      </c>
      <c r="K92" s="85"/>
      <c r="L92" s="85"/>
      <c r="M92" s="85" t="s">
        <v>200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28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104</v>
      </c>
      <c r="B80" s="17" t="s">
        <v>96</v>
      </c>
      <c r="C80" s="21">
        <v>2500</v>
      </c>
      <c r="D80" s="21"/>
      <c r="E80" s="15"/>
      <c r="F80" s="22" t="s">
        <v>131</v>
      </c>
      <c r="G80" s="23" t="s">
        <v>115</v>
      </c>
      <c r="H80" s="21">
        <v>2350</v>
      </c>
      <c r="I80" s="21"/>
      <c r="J80" s="15"/>
      <c r="K80" s="16" t="s">
        <v>142</v>
      </c>
      <c r="L80" s="23" t="s">
        <v>126</v>
      </c>
      <c r="M80" s="21">
        <v>420</v>
      </c>
      <c r="N80" s="21"/>
      <c r="O80" s="15"/>
    </row>
    <row r="81" spans="1:15" ht="14.25" customHeight="1" x14ac:dyDescent="0.15">
      <c r="A81" s="16" t="s">
        <v>105</v>
      </c>
      <c r="B81" s="17" t="s">
        <v>33</v>
      </c>
      <c r="C81" s="21">
        <v>3050</v>
      </c>
      <c r="D81" s="21"/>
      <c r="E81" s="15"/>
      <c r="F81" s="22" t="s">
        <v>132</v>
      </c>
      <c r="G81" s="23" t="s">
        <v>116</v>
      </c>
      <c r="H81" s="21">
        <v>1200</v>
      </c>
      <c r="I81" s="21"/>
      <c r="J81" s="15"/>
      <c r="K81" s="16" t="s">
        <v>143</v>
      </c>
      <c r="L81" s="23" t="s">
        <v>127</v>
      </c>
      <c r="M81" s="21">
        <v>250</v>
      </c>
      <c r="N81" s="21"/>
      <c r="O81" s="15"/>
    </row>
    <row r="82" spans="1:15" ht="14.25" customHeight="1" x14ac:dyDescent="0.15">
      <c r="A82" s="16" t="s">
        <v>106</v>
      </c>
      <c r="B82" s="17" t="s">
        <v>97</v>
      </c>
      <c r="C82" s="21">
        <v>4750</v>
      </c>
      <c r="D82" s="21"/>
      <c r="E82" s="15"/>
      <c r="F82" s="22" t="s">
        <v>133</v>
      </c>
      <c r="G82" s="23" t="s">
        <v>117</v>
      </c>
      <c r="H82" s="21">
        <v>4050</v>
      </c>
      <c r="I82" s="21"/>
      <c r="J82" s="15"/>
      <c r="K82" s="16" t="s">
        <v>144</v>
      </c>
      <c r="L82" s="23" t="s">
        <v>128</v>
      </c>
      <c r="M82" s="21">
        <v>1050</v>
      </c>
      <c r="N82" s="21"/>
      <c r="O82" s="15"/>
    </row>
    <row r="83" spans="1:15" ht="14.25" customHeight="1" x14ac:dyDescent="0.15">
      <c r="A83" s="16" t="s">
        <v>107</v>
      </c>
      <c r="B83" s="17" t="s">
        <v>98</v>
      </c>
      <c r="C83" s="21">
        <v>2400</v>
      </c>
      <c r="D83" s="21"/>
      <c r="E83" s="15"/>
      <c r="F83" s="22" t="s">
        <v>134</v>
      </c>
      <c r="G83" s="23" t="s">
        <v>118</v>
      </c>
      <c r="H83" s="21">
        <v>1250</v>
      </c>
      <c r="I83" s="21"/>
      <c r="J83" s="15"/>
      <c r="K83" s="16"/>
      <c r="L83" s="23"/>
      <c r="M83" s="21"/>
      <c r="N83" s="21"/>
      <c r="O83" s="15"/>
    </row>
    <row r="84" spans="1:15" ht="14.25" customHeight="1" x14ac:dyDescent="0.15">
      <c r="A84" s="16" t="s">
        <v>108</v>
      </c>
      <c r="B84" s="17" t="s">
        <v>99</v>
      </c>
      <c r="C84" s="21">
        <v>3350</v>
      </c>
      <c r="D84" s="21"/>
      <c r="E84" s="15"/>
      <c r="F84" s="22" t="s">
        <v>135</v>
      </c>
      <c r="G84" s="23" t="s">
        <v>119</v>
      </c>
      <c r="H84" s="21">
        <v>3050</v>
      </c>
      <c r="I84" s="21"/>
      <c r="J84" s="15"/>
      <c r="K84" s="16"/>
      <c r="L84" s="23"/>
      <c r="M84" s="21"/>
      <c r="N84" s="21"/>
      <c r="O84" s="15"/>
    </row>
    <row r="85" spans="1:15" ht="14.25" customHeight="1" x14ac:dyDescent="0.15">
      <c r="A85" s="16" t="s">
        <v>109</v>
      </c>
      <c r="B85" s="17" t="s">
        <v>100</v>
      </c>
      <c r="C85" s="21">
        <v>2500</v>
      </c>
      <c r="D85" s="21"/>
      <c r="E85" s="15"/>
      <c r="F85" s="22" t="s">
        <v>136</v>
      </c>
      <c r="G85" s="23" t="s">
        <v>120</v>
      </c>
      <c r="H85" s="21">
        <v>3100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110</v>
      </c>
      <c r="B86" s="17" t="s">
        <v>101</v>
      </c>
      <c r="C86" s="21">
        <v>2550</v>
      </c>
      <c r="D86" s="21"/>
      <c r="E86" s="15"/>
      <c r="F86" s="22" t="s">
        <v>137</v>
      </c>
      <c r="G86" s="23" t="s">
        <v>121</v>
      </c>
      <c r="H86" s="21">
        <v>2100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111</v>
      </c>
      <c r="B87" s="17" t="s">
        <v>102</v>
      </c>
      <c r="C87" s="21">
        <v>4500</v>
      </c>
      <c r="D87" s="21"/>
      <c r="E87" s="15"/>
      <c r="F87" s="22" t="s">
        <v>138</v>
      </c>
      <c r="G87" s="23" t="s">
        <v>122</v>
      </c>
      <c r="H87" s="21">
        <v>2300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112</v>
      </c>
      <c r="B88" s="17" t="s">
        <v>103</v>
      </c>
      <c r="C88" s="21">
        <v>5050</v>
      </c>
      <c r="D88" s="21"/>
      <c r="E88" s="15"/>
      <c r="F88" s="22" t="s">
        <v>139</v>
      </c>
      <c r="G88" s="23" t="s">
        <v>123</v>
      </c>
      <c r="H88" s="21">
        <v>1350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129</v>
      </c>
      <c r="B89" s="17" t="s">
        <v>113</v>
      </c>
      <c r="C89" s="21">
        <v>950</v>
      </c>
      <c r="D89" s="21"/>
      <c r="E89" s="15"/>
      <c r="F89" s="22" t="s">
        <v>140</v>
      </c>
      <c r="G89" s="23" t="s">
        <v>124</v>
      </c>
      <c r="H89" s="21">
        <v>3350</v>
      </c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130</v>
      </c>
      <c r="B90" s="17" t="s">
        <v>114</v>
      </c>
      <c r="C90" s="21">
        <v>2500</v>
      </c>
      <c r="D90" s="21"/>
      <c r="E90" s="15"/>
      <c r="F90" s="22" t="s">
        <v>141</v>
      </c>
      <c r="G90" s="23" t="s">
        <v>125</v>
      </c>
      <c r="H90" s="21">
        <v>780</v>
      </c>
      <c r="I90" s="21"/>
      <c r="J90" s="15"/>
      <c r="K90" s="86" t="s">
        <v>201</v>
      </c>
      <c r="L90" s="87"/>
      <c r="M90" s="24">
        <f>SUM(C80:C90)+SUM(H80:H90)+SUM(M80:M89)</f>
        <v>60700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199</v>
      </c>
      <c r="H92" s="85"/>
      <c r="I92" s="85"/>
      <c r="J92" s="85" t="s">
        <v>264</v>
      </c>
      <c r="K92" s="85"/>
      <c r="L92" s="85"/>
      <c r="M92" s="85" t="s">
        <v>200</v>
      </c>
      <c r="N92" s="85"/>
      <c r="O92" s="85"/>
    </row>
    <row r="93" spans="1:15" ht="14.25" customHeight="1" x14ac:dyDescent="0.15"/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topLeftCell="A55" zoomScale="70" zoomScaleNormal="100" zoomScaleSheetLayoutView="7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29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155</v>
      </c>
      <c r="B80" s="17" t="s">
        <v>145</v>
      </c>
      <c r="C80" s="21">
        <v>2030</v>
      </c>
      <c r="D80" s="21"/>
      <c r="E80" s="15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156</v>
      </c>
      <c r="B81" s="17" t="s">
        <v>146</v>
      </c>
      <c r="C81" s="21">
        <v>3090</v>
      </c>
      <c r="D81" s="21"/>
      <c r="E81" s="15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157</v>
      </c>
      <c r="B82" s="33" t="s">
        <v>33</v>
      </c>
      <c r="C82" s="34">
        <v>2930</v>
      </c>
      <c r="D82" s="34"/>
      <c r="E82" s="18"/>
      <c r="F82" s="35"/>
      <c r="G82" s="37"/>
      <c r="H82" s="35"/>
      <c r="I82" s="35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158</v>
      </c>
      <c r="B83" s="17" t="s">
        <v>32</v>
      </c>
      <c r="C83" s="21">
        <v>1750</v>
      </c>
      <c r="D83" s="21"/>
      <c r="E83" s="15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159</v>
      </c>
      <c r="B84" s="17" t="s">
        <v>147</v>
      </c>
      <c r="C84" s="21">
        <v>2650</v>
      </c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160</v>
      </c>
      <c r="B85" s="17" t="s">
        <v>148</v>
      </c>
      <c r="C85" s="21">
        <v>1700</v>
      </c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161</v>
      </c>
      <c r="B86" s="17" t="s">
        <v>149</v>
      </c>
      <c r="C86" s="21">
        <v>1200</v>
      </c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162</v>
      </c>
      <c r="B87" s="17" t="s">
        <v>150</v>
      </c>
      <c r="C87" s="21">
        <v>1350</v>
      </c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163</v>
      </c>
      <c r="B88" s="17" t="s">
        <v>151</v>
      </c>
      <c r="C88" s="21">
        <v>1900</v>
      </c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164</v>
      </c>
      <c r="B89" s="17" t="s">
        <v>152</v>
      </c>
      <c r="C89" s="21">
        <v>150</v>
      </c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 t="s">
        <v>154</v>
      </c>
      <c r="C90" s="21">
        <v>450</v>
      </c>
      <c r="D90" s="21"/>
      <c r="E90" s="15"/>
      <c r="F90" s="22"/>
      <c r="G90" s="23"/>
      <c r="H90" s="21"/>
      <c r="I90" s="14"/>
      <c r="J90" s="15"/>
      <c r="K90" s="86" t="s">
        <v>201</v>
      </c>
      <c r="L90" s="87"/>
      <c r="M90" s="24">
        <f>SUM(C80:C90)+SUM(H80:H90)+SUM(M80:M89)</f>
        <v>19200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199</v>
      </c>
      <c r="H92" s="85"/>
      <c r="I92" s="85"/>
      <c r="J92" s="85" t="s">
        <v>264</v>
      </c>
      <c r="K92" s="85"/>
      <c r="L92" s="85"/>
      <c r="M92" s="85" t="s">
        <v>200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G85" sqref="G85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30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186</v>
      </c>
      <c r="B80" s="17" t="s">
        <v>165</v>
      </c>
      <c r="C80" s="21">
        <v>1350</v>
      </c>
      <c r="D80" s="21"/>
      <c r="E80" s="21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187</v>
      </c>
      <c r="B81" s="17" t="s">
        <v>166</v>
      </c>
      <c r="C81" s="21">
        <v>700</v>
      </c>
      <c r="D81" s="21"/>
      <c r="E81" s="21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188</v>
      </c>
      <c r="B82" s="17" t="s">
        <v>167</v>
      </c>
      <c r="C82" s="21">
        <v>500</v>
      </c>
      <c r="D82" s="21"/>
      <c r="E82" s="21"/>
      <c r="F82" s="22"/>
      <c r="G82" s="23"/>
      <c r="H82" s="21"/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189</v>
      </c>
      <c r="B83" s="17" t="s">
        <v>168</v>
      </c>
      <c r="C83" s="21">
        <v>450</v>
      </c>
      <c r="D83" s="21"/>
      <c r="E83" s="21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/>
      <c r="B84" s="17"/>
      <c r="C84" s="21"/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/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/>
      <c r="B86" s="17"/>
      <c r="C86" s="21"/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/>
      <c r="B87" s="17"/>
      <c r="C87" s="21"/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/>
      <c r="B88" s="17"/>
      <c r="C88" s="21"/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/>
      <c r="B89" s="17"/>
      <c r="C89" s="21"/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/>
      <c r="C90" s="21"/>
      <c r="D90" s="21"/>
      <c r="E90" s="15"/>
      <c r="F90" s="22"/>
      <c r="G90" s="23"/>
      <c r="H90" s="21"/>
      <c r="I90" s="14"/>
      <c r="J90" s="15"/>
      <c r="K90" s="86" t="s">
        <v>201</v>
      </c>
      <c r="L90" s="87"/>
      <c r="M90" s="24">
        <f>SUM(C80:C90)+SUM(H80:H90)+SUM(M80:M89)</f>
        <v>3000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199</v>
      </c>
      <c r="H92" s="85"/>
      <c r="I92" s="85"/>
      <c r="J92" s="85" t="s">
        <v>264</v>
      </c>
      <c r="K92" s="85"/>
      <c r="L92" s="85"/>
      <c r="M92" s="85" t="s">
        <v>200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K85" sqref="K85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31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190</v>
      </c>
      <c r="B80" s="17" t="s">
        <v>169</v>
      </c>
      <c r="C80" s="21">
        <v>1600</v>
      </c>
      <c r="D80" s="21"/>
      <c r="E80" s="15"/>
      <c r="F80" s="16" t="s">
        <v>259</v>
      </c>
      <c r="G80" s="17" t="s">
        <v>176</v>
      </c>
      <c r="H80" s="21">
        <v>250</v>
      </c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191</v>
      </c>
      <c r="B81" s="17" t="s">
        <v>170</v>
      </c>
      <c r="C81" s="21">
        <v>1300</v>
      </c>
      <c r="D81" s="21"/>
      <c r="E81" s="15"/>
      <c r="F81" s="22" t="s">
        <v>260</v>
      </c>
      <c r="G81" s="23" t="s">
        <v>177</v>
      </c>
      <c r="H81" s="21">
        <v>1250</v>
      </c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192</v>
      </c>
      <c r="B82" s="17" t="s">
        <v>171</v>
      </c>
      <c r="C82" s="21">
        <v>1000</v>
      </c>
      <c r="D82" s="21"/>
      <c r="E82" s="15"/>
      <c r="F82" s="22" t="s">
        <v>195</v>
      </c>
      <c r="G82" s="23" t="s">
        <v>178</v>
      </c>
      <c r="H82" s="21">
        <v>690</v>
      </c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193</v>
      </c>
      <c r="B83" s="17" t="s">
        <v>185</v>
      </c>
      <c r="C83" s="21">
        <v>2100</v>
      </c>
      <c r="D83" s="21"/>
      <c r="E83" s="15"/>
      <c r="F83" s="22" t="s">
        <v>196</v>
      </c>
      <c r="G83" s="23" t="s">
        <v>179</v>
      </c>
      <c r="H83" s="21">
        <v>430</v>
      </c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194</v>
      </c>
      <c r="B84" s="17" t="s">
        <v>172</v>
      </c>
      <c r="C84" s="21">
        <v>500</v>
      </c>
      <c r="D84" s="21"/>
      <c r="E84" s="15"/>
      <c r="F84" s="22" t="s">
        <v>197</v>
      </c>
      <c r="G84" s="23" t="s">
        <v>180</v>
      </c>
      <c r="H84" s="21">
        <v>160</v>
      </c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>
        <v>0</v>
      </c>
      <c r="D85" s="21"/>
      <c r="E85" s="15"/>
      <c r="F85" s="22" t="s">
        <v>198</v>
      </c>
      <c r="G85" s="23" t="s">
        <v>181</v>
      </c>
      <c r="H85" s="21">
        <v>800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255</v>
      </c>
      <c r="B86" s="17" t="s">
        <v>173</v>
      </c>
      <c r="C86" s="21">
        <v>1600</v>
      </c>
      <c r="D86" s="21"/>
      <c r="E86" s="15"/>
      <c r="F86" s="22"/>
      <c r="G86" s="23" t="s">
        <v>184</v>
      </c>
      <c r="H86" s="21">
        <v>400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256</v>
      </c>
      <c r="B87" s="17" t="s">
        <v>174</v>
      </c>
      <c r="C87" s="27">
        <v>700</v>
      </c>
      <c r="D87" s="27"/>
      <c r="E87" s="15"/>
      <c r="F87" s="22" t="s">
        <v>253</v>
      </c>
      <c r="G87" s="23" t="s">
        <v>182</v>
      </c>
      <c r="H87" s="21">
        <v>2100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257</v>
      </c>
      <c r="B88" s="17" t="s">
        <v>175</v>
      </c>
      <c r="C88" s="21">
        <v>1250</v>
      </c>
      <c r="D88" s="21"/>
      <c r="E88" s="15"/>
      <c r="F88" s="22" t="s">
        <v>254</v>
      </c>
      <c r="G88" s="23" t="s">
        <v>183</v>
      </c>
      <c r="H88" s="21">
        <v>420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5"/>
      <c r="B89" s="15"/>
      <c r="C89" s="14"/>
      <c r="D89" s="14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258</v>
      </c>
      <c r="B90" s="17" t="s">
        <v>153</v>
      </c>
      <c r="C90" s="27">
        <v>700</v>
      </c>
      <c r="D90" s="27"/>
      <c r="E90" s="15"/>
      <c r="F90" s="22"/>
      <c r="G90" s="23"/>
      <c r="H90" s="21"/>
      <c r="I90" s="14"/>
      <c r="J90" s="15"/>
      <c r="K90" s="86" t="s">
        <v>201</v>
      </c>
      <c r="L90" s="87"/>
      <c r="M90" s="24">
        <f>SUM(C80:C90)+SUM(H80:H90)+SUM(M80:M89)</f>
        <v>17250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199</v>
      </c>
      <c r="H92" s="85"/>
      <c r="I92" s="85"/>
      <c r="J92" s="85" t="s">
        <v>264</v>
      </c>
      <c r="K92" s="85"/>
      <c r="L92" s="85"/>
      <c r="M92" s="85" t="s">
        <v>200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3"/>
      <c r="B5" s="100" t="s">
        <v>252</v>
      </c>
      <c r="C5" s="101"/>
      <c r="D5" s="4" t="s">
        <v>210</v>
      </c>
      <c r="E5" s="5" t="s">
        <v>202</v>
      </c>
    </row>
    <row r="6" spans="1:5" x14ac:dyDescent="0.15">
      <c r="A6" s="104" t="s">
        <v>204</v>
      </c>
      <c r="B6" s="107" t="s">
        <v>217</v>
      </c>
      <c r="C6" s="108"/>
      <c r="D6" s="6">
        <v>12350</v>
      </c>
      <c r="E6" s="7" t="e">
        <f>#REF!+#REF!+#REF!+#REF!+#REF!+#REF!+#REF!+#REF!</f>
        <v>#REF!</v>
      </c>
    </row>
    <row r="7" spans="1:5" x14ac:dyDescent="0.15">
      <c r="A7" s="105"/>
      <c r="B7" s="102" t="s">
        <v>218</v>
      </c>
      <c r="C7" s="103"/>
      <c r="D7" s="3">
        <v>28550</v>
      </c>
      <c r="E7" s="8" t="e">
        <f>#REF!+#REF!+#REF!+#REF!</f>
        <v>#REF!</v>
      </c>
    </row>
    <row r="8" spans="1:5" x14ac:dyDescent="0.15">
      <c r="A8" s="105"/>
      <c r="B8" s="102" t="s">
        <v>219</v>
      </c>
      <c r="C8" s="103"/>
      <c r="D8" s="3">
        <v>5300</v>
      </c>
      <c r="E8" s="8" t="e">
        <f>#REF!+#REF!</f>
        <v>#REF!</v>
      </c>
    </row>
    <row r="9" spans="1:5" x14ac:dyDescent="0.15">
      <c r="A9" s="105"/>
      <c r="B9" s="102" t="s">
        <v>220</v>
      </c>
      <c r="C9" s="103"/>
      <c r="D9" s="3">
        <v>2500</v>
      </c>
      <c r="E9" s="8" t="e">
        <f>#REF!+#REF!</f>
        <v>#REF!</v>
      </c>
    </row>
    <row r="10" spans="1:5" x14ac:dyDescent="0.15">
      <c r="A10" s="105"/>
      <c r="B10" s="102" t="s">
        <v>221</v>
      </c>
      <c r="C10" s="103"/>
      <c r="D10" s="3">
        <v>13000</v>
      </c>
      <c r="E10" s="8" t="e">
        <f>#REF!</f>
        <v>#REF!</v>
      </c>
    </row>
    <row r="11" spans="1:5" x14ac:dyDescent="0.15">
      <c r="A11" s="105"/>
      <c r="B11" s="102" t="s">
        <v>222</v>
      </c>
      <c r="C11" s="103"/>
      <c r="D11" s="3">
        <v>3950</v>
      </c>
      <c r="E11" s="8" t="e">
        <f>#REF!</f>
        <v>#REF!</v>
      </c>
    </row>
    <row r="12" spans="1:5" x14ac:dyDescent="0.15">
      <c r="A12" s="105"/>
      <c r="B12" s="102" t="s">
        <v>223</v>
      </c>
      <c r="C12" s="103"/>
      <c r="D12" s="3">
        <v>2850</v>
      </c>
      <c r="E12" s="8" t="e">
        <f>#REF!</f>
        <v>#REF!</v>
      </c>
    </row>
    <row r="13" spans="1:5" x14ac:dyDescent="0.15">
      <c r="A13" s="105"/>
      <c r="B13" s="102" t="s">
        <v>224</v>
      </c>
      <c r="C13" s="103"/>
      <c r="D13" s="3">
        <v>3650</v>
      </c>
      <c r="E13" s="8" t="e">
        <f>#REF!+#REF!+#REF!+#REF!</f>
        <v>#REF!</v>
      </c>
    </row>
    <row r="14" spans="1:5" x14ac:dyDescent="0.15">
      <c r="A14" s="105"/>
      <c r="B14" s="102" t="s">
        <v>225</v>
      </c>
      <c r="C14" s="103"/>
      <c r="D14" s="3">
        <v>11550</v>
      </c>
      <c r="E14" s="8" t="e">
        <f>#REF!+#REF!+#REF!+#REF!+#REF!+#REF!+#REF!</f>
        <v>#REF!</v>
      </c>
    </row>
    <row r="15" spans="1:5" x14ac:dyDescent="0.15">
      <c r="A15" s="105"/>
      <c r="B15" s="102" t="s">
        <v>226</v>
      </c>
      <c r="C15" s="103"/>
      <c r="D15" s="3">
        <v>15140</v>
      </c>
      <c r="E15" s="8" t="e">
        <f>#REF!+#REF!+#REF!</f>
        <v>#REF!</v>
      </c>
    </row>
    <row r="16" spans="1:5" x14ac:dyDescent="0.15">
      <c r="A16" s="105"/>
      <c r="B16" s="102" t="s">
        <v>227</v>
      </c>
      <c r="C16" s="103"/>
      <c r="D16" s="3">
        <v>28840</v>
      </c>
      <c r="E16" s="8" t="e">
        <f>#REF!+#REF!+#REF!+#REF!+#REF!</f>
        <v>#REF!</v>
      </c>
    </row>
    <row r="17" spans="1:5" x14ac:dyDescent="0.15">
      <c r="A17" s="105"/>
      <c r="B17" s="102" t="s">
        <v>228</v>
      </c>
      <c r="C17" s="103"/>
      <c r="D17" s="3">
        <v>10750</v>
      </c>
      <c r="E17" s="8" t="e">
        <f>#REF!+#REF!</f>
        <v>#REF!</v>
      </c>
    </row>
    <row r="18" spans="1:5" x14ac:dyDescent="0.15">
      <c r="A18" s="105"/>
      <c r="B18" s="102" t="s">
        <v>229</v>
      </c>
      <c r="C18" s="103"/>
      <c r="D18" s="3">
        <v>8790</v>
      </c>
      <c r="E18" s="8" t="e">
        <f>#REF!</f>
        <v>#REF!</v>
      </c>
    </row>
    <row r="19" spans="1:5" x14ac:dyDescent="0.15">
      <c r="A19" s="105"/>
      <c r="B19" s="102" t="s">
        <v>230</v>
      </c>
      <c r="C19" s="103"/>
      <c r="D19" s="3">
        <v>9010</v>
      </c>
      <c r="E19" s="8" t="e">
        <f>#REF!+#REF!</f>
        <v>#REF!</v>
      </c>
    </row>
    <row r="20" spans="1:5" x14ac:dyDescent="0.15">
      <c r="A20" s="105"/>
      <c r="B20" s="102" t="s">
        <v>231</v>
      </c>
      <c r="C20" s="103"/>
      <c r="D20" s="3">
        <v>73920</v>
      </c>
      <c r="E20" s="8" t="e">
        <f>#REF!+#REF!+#REF!+#REF!+#REF!+#REF!+#REF!+#REF!+#REF!+#REF!+#REF!+#REF!+#REF!</f>
        <v>#REF!</v>
      </c>
    </row>
    <row r="21" spans="1:5" x14ac:dyDescent="0.15">
      <c r="A21" s="105"/>
      <c r="B21" s="102" t="s">
        <v>232</v>
      </c>
      <c r="C21" s="103"/>
      <c r="D21" s="3">
        <v>13150</v>
      </c>
      <c r="E21" s="8" t="e">
        <f>#REF!+#REF!+#REF!+#REF!+#REF!</f>
        <v>#REF!</v>
      </c>
    </row>
    <row r="22" spans="1:5" x14ac:dyDescent="0.15">
      <c r="A22" s="105"/>
      <c r="B22" s="102" t="s">
        <v>233</v>
      </c>
      <c r="C22" s="103"/>
      <c r="D22" s="3">
        <v>22750</v>
      </c>
      <c r="E22" s="8" t="e">
        <f>#REF!+#REF!+#REF!+#REF!+#REF!+#REF!+#REF!+#REF!</f>
        <v>#REF!</v>
      </c>
    </row>
    <row r="23" spans="1:5" x14ac:dyDescent="0.15">
      <c r="A23" s="105"/>
      <c r="B23" s="102" t="s">
        <v>234</v>
      </c>
      <c r="C23" s="103"/>
      <c r="D23" s="3">
        <v>4900</v>
      </c>
      <c r="E23" s="8" t="e">
        <f>#REF!+#REF!</f>
        <v>#REF!</v>
      </c>
    </row>
    <row r="24" spans="1:5" x14ac:dyDescent="0.15">
      <c r="A24" s="105"/>
      <c r="B24" s="102" t="s">
        <v>235</v>
      </c>
      <c r="C24" s="103"/>
      <c r="D24" s="3">
        <v>74700</v>
      </c>
      <c r="E24" s="8" t="e">
        <f>#REF!+#REF!+#REF!+#REF!+#REF!+#REF!+#REF!+#REF!+#REF!+#REF!+#REF!+#REF!+#REF!+#REF!+#REF!+#REF!</f>
        <v>#REF!</v>
      </c>
    </row>
    <row r="25" spans="1:5" ht="14.25" thickBot="1" x14ac:dyDescent="0.2">
      <c r="A25" s="106"/>
      <c r="B25" s="109" t="s">
        <v>236</v>
      </c>
      <c r="C25" s="110"/>
      <c r="D25" s="9">
        <v>35100</v>
      </c>
      <c r="E25" s="10" t="e">
        <f>#REF!+#REF!+#REF!+#REF!+#REF!+#REF!+#REF!+#REF!+#REF!+#REF!+#REF!+#REF!+#REF!+#REF!+#REF!</f>
        <v>#REF!</v>
      </c>
    </row>
    <row r="26" spans="1:5" x14ac:dyDescent="0.15">
      <c r="A26" s="104" t="s">
        <v>205</v>
      </c>
      <c r="B26" s="107" t="s">
        <v>237</v>
      </c>
      <c r="C26" s="108"/>
      <c r="D26" s="6">
        <v>82950</v>
      </c>
      <c r="E26" s="7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05"/>
      <c r="B27" s="102" t="s">
        <v>251</v>
      </c>
      <c r="C27" s="103"/>
      <c r="D27" s="3">
        <v>165350</v>
      </c>
      <c r="E27" s="8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05"/>
      <c r="B28" s="102" t="s">
        <v>238</v>
      </c>
      <c r="C28" s="103"/>
      <c r="D28" s="3">
        <v>40800</v>
      </c>
      <c r="E28" s="8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05"/>
      <c r="B29" s="102" t="s">
        <v>239</v>
      </c>
      <c r="C29" s="103"/>
      <c r="D29" s="3">
        <v>39750</v>
      </c>
      <c r="E29" s="8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05"/>
      <c r="B30" s="102" t="s">
        <v>240</v>
      </c>
      <c r="C30" s="103"/>
      <c r="D30" s="3">
        <v>29300</v>
      </c>
      <c r="E30" s="8">
        <f>島田!D80+島田!D81+島田!D82+島田!D83+島田!D84+島田!D85+島田!D86+島田!D87+島田!D88+島田!D89+島田!D90+川根!D80</f>
        <v>0</v>
      </c>
    </row>
    <row r="31" spans="1:5" x14ac:dyDescent="0.15">
      <c r="A31" s="105"/>
      <c r="B31" s="102" t="s">
        <v>241</v>
      </c>
      <c r="C31" s="103"/>
      <c r="D31" s="3">
        <v>2450</v>
      </c>
      <c r="E31" s="8">
        <f>川根!D81+川根!D82+川根!D83</f>
        <v>0</v>
      </c>
    </row>
    <row r="32" spans="1:5" x14ac:dyDescent="0.15">
      <c r="A32" s="105"/>
      <c r="B32" s="102" t="s">
        <v>242</v>
      </c>
      <c r="C32" s="103"/>
      <c r="D32" s="3">
        <v>7800</v>
      </c>
      <c r="E32" s="8">
        <f>'榛原-御前崎'!D80+'榛原-御前崎'!D81+'榛原-御前崎'!D82+'榛原-御前崎'!D83+'榛原-御前崎'!D85</f>
        <v>0</v>
      </c>
    </row>
    <row r="33" spans="1:5" ht="14.25" thickBot="1" x14ac:dyDescent="0.2">
      <c r="A33" s="106"/>
      <c r="B33" s="109" t="s">
        <v>243</v>
      </c>
      <c r="C33" s="110"/>
      <c r="D33" s="9">
        <v>12910</v>
      </c>
      <c r="E33" s="10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04" t="s">
        <v>206</v>
      </c>
      <c r="B34" s="107" t="s">
        <v>244</v>
      </c>
      <c r="C34" s="108"/>
      <c r="D34" s="6">
        <v>9790</v>
      </c>
      <c r="E34" s="7" t="e">
        <f>'榛原-御前崎'!I86+'榛原-御前崎'!I87+#REF!</f>
        <v>#REF!</v>
      </c>
    </row>
    <row r="35" spans="1:5" x14ac:dyDescent="0.15">
      <c r="A35" s="105"/>
      <c r="B35" s="102" t="s">
        <v>245</v>
      </c>
      <c r="C35" s="103"/>
      <c r="D35" s="3">
        <v>12000</v>
      </c>
      <c r="E35" s="8" t="e">
        <f>#REF!+#REF!+#REF!</f>
        <v>#REF!</v>
      </c>
    </row>
    <row r="36" spans="1:5" x14ac:dyDescent="0.15">
      <c r="A36" s="105"/>
      <c r="B36" s="102" t="s">
        <v>246</v>
      </c>
      <c r="C36" s="103"/>
      <c r="D36" s="3">
        <v>31000</v>
      </c>
      <c r="E36" s="8" t="e">
        <f>#REF!+#REF!+#REF!+#REF!+#REF!+#REF!+#REF!+#REF!</f>
        <v>#REF!</v>
      </c>
    </row>
    <row r="37" spans="1:5" x14ac:dyDescent="0.15">
      <c r="A37" s="105"/>
      <c r="B37" s="102" t="s">
        <v>247</v>
      </c>
      <c r="C37" s="103"/>
      <c r="D37" s="3">
        <v>6300</v>
      </c>
      <c r="E37" s="8" t="e">
        <f>#REF!+#REF!</f>
        <v>#REF!</v>
      </c>
    </row>
    <row r="38" spans="1:5" x14ac:dyDescent="0.15">
      <c r="A38" s="105"/>
      <c r="B38" s="102" t="s">
        <v>248</v>
      </c>
      <c r="C38" s="103"/>
      <c r="D38" s="3">
        <v>22120</v>
      </c>
      <c r="E38" s="8" t="e">
        <f>#REF!+#REF!+#REF!+#REF!</f>
        <v>#REF!</v>
      </c>
    </row>
    <row r="39" spans="1:5" x14ac:dyDescent="0.15">
      <c r="A39" s="105"/>
      <c r="B39" s="102" t="s">
        <v>249</v>
      </c>
      <c r="C39" s="103"/>
      <c r="D39" s="3">
        <v>47130</v>
      </c>
      <c r="E39" s="8" t="e">
        <f>#REF!+#REF!+#REF!+#REF!+#REF!+#REF!+#REF!</f>
        <v>#REF!</v>
      </c>
    </row>
    <row r="40" spans="1:5" x14ac:dyDescent="0.15">
      <c r="A40" s="105"/>
      <c r="B40" s="102" t="s">
        <v>216</v>
      </c>
      <c r="C40" s="103"/>
      <c r="D40" s="3">
        <v>241760</v>
      </c>
      <c r="E40" s="8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06"/>
      <c r="B41" s="109" t="s">
        <v>250</v>
      </c>
      <c r="C41" s="110"/>
      <c r="D41" s="9">
        <v>17440</v>
      </c>
      <c r="E41" s="10" t="e">
        <f>#REF!+#REF!+#REF!</f>
        <v>#REF!</v>
      </c>
    </row>
    <row r="42" spans="1:5" ht="14.25" thickBot="1" x14ac:dyDescent="0.2">
      <c r="A42" s="13"/>
      <c r="B42" s="111" t="s">
        <v>207</v>
      </c>
      <c r="C42" s="112"/>
      <c r="D42" s="11">
        <f>SUM(D6:D41)</f>
        <v>1149600</v>
      </c>
      <c r="E42" s="12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村山 慎</cp:lastModifiedBy>
  <cp:lastPrinted>2023-01-18T08:39:30Z</cp:lastPrinted>
  <dcterms:created xsi:type="dcterms:W3CDTF">1997-01-08T22:48:59Z</dcterms:created>
  <dcterms:modified xsi:type="dcterms:W3CDTF">2024-07-10T09:08:57Z</dcterms:modified>
</cp:coreProperties>
</file>