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0　〇部数表\部数表\2026年\上期\ブロック別資料2026上期\"/>
    </mc:Choice>
  </mc:AlternateContent>
  <xr:revisionPtr revIDLastSave="0" documentId="13_ncr:1_{9A0569AF-CF72-4758-83E8-C2CB30E712AD}" xr6:coauthVersionLast="47" xr6:coauthVersionMax="47" xr10:uidLastSave="{00000000-0000-0000-0000-000000000000}"/>
  <bookViews>
    <workbookView xWindow="-120" yWindow="-120" windowWidth="19440" windowHeight="14880" tabRatio="845" xr2:uid="{00000000-000D-0000-FFFF-FFFF00000000}"/>
  </bookViews>
  <sheets>
    <sheet name="東部" sheetId="20" r:id="rId1"/>
    <sheet name="熱海･伊東" sheetId="10" r:id="rId2"/>
    <sheet name="東伊豆･西伊豆･下田" sheetId="13" r:id="rId3"/>
    <sheet name="沼津･三島･函南" sheetId="6" r:id="rId4"/>
    <sheet name="裾野・御殿場・小山" sheetId="9" r:id="rId5"/>
    <sheet name="富士･富士宮" sheetId="8" r:id="rId6"/>
    <sheet name="山梨" sheetId="25" state="hidden" r:id="rId7"/>
    <sheet name="市町村別" sheetId="24" state="hidden" r:id="rId8"/>
  </sheets>
  <definedNames>
    <definedName name="_xlnm.Print_Area" localSheetId="6">山梨!$A$1:$O$92</definedName>
    <definedName name="_xlnm.Print_Area" localSheetId="3">沼津･三島･函南!$A$1:$O$92</definedName>
    <definedName name="_xlnm.Print_Area" localSheetId="4">裾野・御殿場・小山!$A$1:$O$92</definedName>
    <definedName name="_xlnm.Print_Area" localSheetId="2">東伊豆･西伊豆･下田!$A$1:$O$92</definedName>
    <definedName name="_xlnm.Print_Area" localSheetId="0">東部!$A$1:$O$51</definedName>
    <definedName name="_xlnm.Print_Area" localSheetId="1">熱海･伊東!$A$1:$O$92</definedName>
    <definedName name="_xlnm.Print_Area" localSheetId="5">富士･富士宮!$A$1:$O$92</definedName>
  </definedNames>
  <calcPr calcId="191029"/>
</workbook>
</file>

<file path=xl/calcChain.xml><?xml version="1.0" encoding="utf-8"?>
<calcChain xmlns="http://schemas.openxmlformats.org/spreadsheetml/2006/main">
  <c r="C20" i="20" l="1"/>
  <c r="C42" i="20"/>
  <c r="C37" i="20"/>
  <c r="C39" i="20"/>
  <c r="N90" i="25" l="1"/>
  <c r="M90" i="25"/>
  <c r="G78" i="25"/>
  <c r="B78" i="25"/>
  <c r="L77" i="25"/>
  <c r="G77" i="25"/>
  <c r="C17" i="20" l="1"/>
  <c r="L77" i="6" l="1"/>
  <c r="L77" i="9"/>
  <c r="L77" i="8"/>
  <c r="L77" i="13"/>
  <c r="G78" i="6"/>
  <c r="G78" i="9"/>
  <c r="G78" i="8"/>
  <c r="G78" i="13"/>
  <c r="G77" i="6"/>
  <c r="G77" i="9"/>
  <c r="G77" i="8"/>
  <c r="G77" i="13"/>
  <c r="B78" i="6"/>
  <c r="B78" i="9"/>
  <c r="B78" i="8"/>
  <c r="B78" i="13"/>
  <c r="L77" i="10"/>
  <c r="G78" i="10"/>
  <c r="G77" i="10"/>
  <c r="B78" i="10"/>
  <c r="N7" i="20" l="1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C48" i="20"/>
  <c r="C47" i="20"/>
  <c r="C46" i="20"/>
  <c r="C45" i="20"/>
  <c r="C44" i="20"/>
  <c r="C43" i="20"/>
  <c r="C41" i="20"/>
  <c r="C40" i="20"/>
  <c r="C38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19" i="20"/>
  <c r="C18" i="20"/>
  <c r="C16" i="20"/>
  <c r="C15" i="20"/>
  <c r="C14" i="20"/>
  <c r="C13" i="20"/>
  <c r="C12" i="20"/>
  <c r="C11" i="20"/>
  <c r="C10" i="20"/>
  <c r="C9" i="20"/>
  <c r="C8" i="20"/>
  <c r="C7" i="20"/>
  <c r="M90" i="9"/>
  <c r="M90" i="10"/>
  <c r="D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8"/>
  <c r="M90" i="8"/>
  <c r="N90" i="9"/>
  <c r="N90" i="6"/>
  <c r="M90" i="6"/>
  <c r="N90" i="10"/>
  <c r="N90" i="13"/>
  <c r="M90" i="13"/>
  <c r="E42" i="24" l="1"/>
  <c r="N48" i="20"/>
  <c r="M48" i="20"/>
  <c r="E5" i="20" s="1"/>
  <c r="H5" i="20" l="1"/>
  <c r="H3" i="20"/>
  <c r="L78" i="25" s="1"/>
  <c r="L78" i="8" l="1"/>
  <c r="L78" i="13"/>
  <c r="L78" i="6"/>
  <c r="L78" i="10"/>
  <c r="L78" i="9"/>
</calcChain>
</file>

<file path=xl/sharedStrings.xml><?xml version="1.0" encoding="utf-8"?>
<sst xmlns="http://schemas.openxmlformats.org/spreadsheetml/2006/main" count="652" uniqueCount="287">
  <si>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</si>
  <si>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</si>
  <si>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</si>
  <si>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</si>
  <si>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</si>
  <si>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</si>
  <si>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</si>
  <si>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</si>
  <si>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</si>
  <si>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</si>
  <si>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</si>
  <si>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</si>
  <si>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</si>
  <si>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伊1</t>
    <rPh sb="0" eb="1">
      <t>イ</t>
    </rPh>
    <phoneticPr fontId="2"/>
  </si>
  <si>
    <t>伊2</t>
    <rPh sb="0" eb="1">
      <t>イ</t>
    </rPh>
    <phoneticPr fontId="2"/>
  </si>
  <si>
    <t>伊3</t>
    <rPh sb="0" eb="1">
      <t>イ</t>
    </rPh>
    <phoneticPr fontId="2"/>
  </si>
  <si>
    <t>伊4</t>
    <rPh sb="0" eb="1">
      <t>イ</t>
    </rPh>
    <phoneticPr fontId="2"/>
  </si>
  <si>
    <t>伊5</t>
    <rPh sb="0" eb="1">
      <t>イ</t>
    </rPh>
    <phoneticPr fontId="2"/>
  </si>
  <si>
    <t>伊6</t>
    <rPh sb="0" eb="1">
      <t>イ</t>
    </rPh>
    <phoneticPr fontId="2"/>
  </si>
  <si>
    <t>伊7</t>
    <rPh sb="0" eb="1">
      <t>イ</t>
    </rPh>
    <phoneticPr fontId="2"/>
  </si>
  <si>
    <t>伊8</t>
    <rPh sb="0" eb="1">
      <t>イ</t>
    </rPh>
    <phoneticPr fontId="2"/>
  </si>
  <si>
    <t>伊9</t>
    <rPh sb="0" eb="1">
      <t>イ</t>
    </rPh>
    <phoneticPr fontId="2"/>
  </si>
  <si>
    <t>伊10</t>
    <rPh sb="0" eb="1">
      <t>イ</t>
    </rPh>
    <phoneticPr fontId="2"/>
  </si>
  <si>
    <t>伊11</t>
    <rPh sb="0" eb="1">
      <t>イ</t>
    </rPh>
    <phoneticPr fontId="2"/>
  </si>
  <si>
    <t>伊豆山</t>
    <rPh sb="0" eb="2">
      <t>イズ</t>
    </rPh>
    <rPh sb="2" eb="3">
      <t>ヤマ</t>
    </rPh>
    <phoneticPr fontId="2"/>
  </si>
  <si>
    <t>駅周辺</t>
    <rPh sb="0" eb="1">
      <t>エキ</t>
    </rPh>
    <rPh sb="1" eb="3">
      <t>シュウヘン</t>
    </rPh>
    <phoneticPr fontId="2"/>
  </si>
  <si>
    <t>中心部</t>
    <rPh sb="0" eb="3">
      <t>チュウシンブ</t>
    </rPh>
    <phoneticPr fontId="2"/>
  </si>
  <si>
    <t>南部</t>
    <rPh sb="0" eb="2">
      <t>ナンブ</t>
    </rPh>
    <phoneticPr fontId="2"/>
  </si>
  <si>
    <t>宇佐美</t>
    <rPh sb="0" eb="3">
      <t>ウサミ</t>
    </rPh>
    <phoneticPr fontId="2"/>
  </si>
  <si>
    <t>川奈</t>
    <rPh sb="0" eb="1">
      <t>カワ</t>
    </rPh>
    <rPh sb="1" eb="2">
      <t>ナ</t>
    </rPh>
    <phoneticPr fontId="2"/>
  </si>
  <si>
    <t>八幡野</t>
    <rPh sb="0" eb="2">
      <t>ヤハタ</t>
    </rPh>
    <rPh sb="2" eb="3">
      <t>ノ</t>
    </rPh>
    <phoneticPr fontId="2"/>
  </si>
  <si>
    <t>上多賀</t>
    <rPh sb="0" eb="1">
      <t>ウエ</t>
    </rPh>
    <rPh sb="1" eb="3">
      <t>タガ</t>
    </rPh>
    <phoneticPr fontId="2"/>
  </si>
  <si>
    <t>下多賀</t>
    <rPh sb="0" eb="1">
      <t>シモ</t>
    </rPh>
    <rPh sb="1" eb="3">
      <t>タガ</t>
    </rPh>
    <phoneticPr fontId="2"/>
  </si>
  <si>
    <t>中野</t>
    <rPh sb="0" eb="2">
      <t>ナカノ</t>
    </rPh>
    <phoneticPr fontId="2"/>
  </si>
  <si>
    <t>網代</t>
    <rPh sb="0" eb="2">
      <t>アジロ</t>
    </rPh>
    <phoneticPr fontId="2"/>
  </si>
  <si>
    <t>旧市内</t>
    <rPh sb="0" eb="1">
      <t>キュウ</t>
    </rPh>
    <rPh sb="1" eb="3">
      <t>シナイ</t>
    </rPh>
    <phoneticPr fontId="2"/>
  </si>
  <si>
    <t>伊12</t>
    <rPh sb="0" eb="1">
      <t>イ</t>
    </rPh>
    <phoneticPr fontId="2"/>
  </si>
  <si>
    <t>伊13</t>
    <rPh sb="0" eb="1">
      <t>イ</t>
    </rPh>
    <phoneticPr fontId="2"/>
  </si>
  <si>
    <t>伊14</t>
    <rPh sb="0" eb="1">
      <t>イ</t>
    </rPh>
    <phoneticPr fontId="2"/>
  </si>
  <si>
    <t>伊15</t>
    <rPh sb="0" eb="1">
      <t>イ</t>
    </rPh>
    <phoneticPr fontId="2"/>
  </si>
  <si>
    <t>伊16</t>
    <rPh sb="0" eb="1">
      <t>イ</t>
    </rPh>
    <phoneticPr fontId="2"/>
  </si>
  <si>
    <t>熱川</t>
    <rPh sb="0" eb="2">
      <t>アタガワ</t>
    </rPh>
    <phoneticPr fontId="2"/>
  </si>
  <si>
    <t>稲取</t>
    <rPh sb="0" eb="1">
      <t>イナ</t>
    </rPh>
    <rPh sb="1" eb="2">
      <t>トリ</t>
    </rPh>
    <phoneticPr fontId="2"/>
  </si>
  <si>
    <t>上河津</t>
    <rPh sb="0" eb="1">
      <t>ウエ</t>
    </rPh>
    <rPh sb="1" eb="3">
      <t>カワヅ</t>
    </rPh>
    <phoneticPr fontId="2"/>
  </si>
  <si>
    <t>下河津</t>
    <rPh sb="0" eb="1">
      <t>シモ</t>
    </rPh>
    <rPh sb="1" eb="3">
      <t>カワヅ</t>
    </rPh>
    <phoneticPr fontId="2"/>
  </si>
  <si>
    <t>下田</t>
    <rPh sb="0" eb="2">
      <t>シモダ</t>
    </rPh>
    <phoneticPr fontId="2"/>
  </si>
  <si>
    <t>南伊豆</t>
    <rPh sb="0" eb="1">
      <t>ミナミ</t>
    </rPh>
    <rPh sb="1" eb="3">
      <t>イズ</t>
    </rPh>
    <phoneticPr fontId="2"/>
  </si>
  <si>
    <t>松崎</t>
    <rPh sb="0" eb="2">
      <t>マツザキ</t>
    </rPh>
    <phoneticPr fontId="2"/>
  </si>
  <si>
    <t>田子</t>
    <rPh sb="0" eb="2">
      <t>タゴ</t>
    </rPh>
    <phoneticPr fontId="2"/>
  </si>
  <si>
    <t>仁科</t>
    <rPh sb="0" eb="2">
      <t>ニシナ</t>
    </rPh>
    <phoneticPr fontId="2"/>
  </si>
  <si>
    <t>安良里</t>
    <rPh sb="0" eb="1">
      <t>ヤス</t>
    </rPh>
    <rPh sb="1" eb="2">
      <t>リョウ</t>
    </rPh>
    <rPh sb="2" eb="3">
      <t>サト</t>
    </rPh>
    <phoneticPr fontId="2"/>
  </si>
  <si>
    <t>宇久須</t>
    <rPh sb="0" eb="1">
      <t>ウ</t>
    </rPh>
    <rPh sb="1" eb="2">
      <t>キュウ</t>
    </rPh>
    <rPh sb="2" eb="3">
      <t>ス</t>
    </rPh>
    <phoneticPr fontId="2"/>
  </si>
  <si>
    <t>小下田</t>
    <rPh sb="0" eb="1">
      <t>ショウ</t>
    </rPh>
    <rPh sb="1" eb="3">
      <t>シモダ</t>
    </rPh>
    <phoneticPr fontId="2"/>
  </si>
  <si>
    <t>八木沢</t>
    <rPh sb="0" eb="3">
      <t>ヤギサワ</t>
    </rPh>
    <phoneticPr fontId="2"/>
  </si>
  <si>
    <t>土肥</t>
    <rPh sb="0" eb="2">
      <t>トイ</t>
    </rPh>
    <phoneticPr fontId="2"/>
  </si>
  <si>
    <t>月ヶ瀬以南</t>
    <rPh sb="0" eb="1">
      <t>ツキ</t>
    </rPh>
    <rPh sb="2" eb="3">
      <t>セ</t>
    </rPh>
    <rPh sb="3" eb="5">
      <t>イナン</t>
    </rPh>
    <phoneticPr fontId="2"/>
  </si>
  <si>
    <t>伊17</t>
    <rPh sb="0" eb="1">
      <t>イ</t>
    </rPh>
    <phoneticPr fontId="2"/>
  </si>
  <si>
    <t>伊18</t>
    <rPh sb="0" eb="1">
      <t>イ</t>
    </rPh>
    <phoneticPr fontId="2"/>
  </si>
  <si>
    <t>伊19</t>
    <rPh sb="0" eb="1">
      <t>イ</t>
    </rPh>
    <phoneticPr fontId="2"/>
  </si>
  <si>
    <t>伊20</t>
    <rPh sb="0" eb="1">
      <t>イ</t>
    </rPh>
    <phoneticPr fontId="2"/>
  </si>
  <si>
    <t>伊21</t>
    <rPh sb="0" eb="1">
      <t>イ</t>
    </rPh>
    <phoneticPr fontId="2"/>
  </si>
  <si>
    <t>伊22</t>
    <rPh sb="0" eb="1">
      <t>イ</t>
    </rPh>
    <phoneticPr fontId="2"/>
  </si>
  <si>
    <t>伊23</t>
    <rPh sb="0" eb="1">
      <t>イ</t>
    </rPh>
    <phoneticPr fontId="2"/>
  </si>
  <si>
    <t>伊24</t>
    <rPh sb="0" eb="1">
      <t>イ</t>
    </rPh>
    <phoneticPr fontId="2"/>
  </si>
  <si>
    <t>伊25</t>
    <rPh sb="0" eb="1">
      <t>イ</t>
    </rPh>
    <phoneticPr fontId="2"/>
  </si>
  <si>
    <t>伊26</t>
    <rPh sb="0" eb="1">
      <t>イ</t>
    </rPh>
    <phoneticPr fontId="2"/>
  </si>
  <si>
    <t>伊27</t>
    <rPh sb="0" eb="1">
      <t>イ</t>
    </rPh>
    <phoneticPr fontId="2"/>
  </si>
  <si>
    <t>中伊豆</t>
    <rPh sb="0" eb="1">
      <t>ナカ</t>
    </rPh>
    <rPh sb="1" eb="3">
      <t>イズ</t>
    </rPh>
    <phoneticPr fontId="2"/>
  </si>
  <si>
    <t>伊28</t>
    <rPh sb="0" eb="1">
      <t>イ</t>
    </rPh>
    <phoneticPr fontId="2"/>
  </si>
  <si>
    <t>伊29</t>
    <rPh sb="0" eb="1">
      <t>イ</t>
    </rPh>
    <phoneticPr fontId="2"/>
  </si>
  <si>
    <t>月ヶ瀬以北</t>
    <rPh sb="0" eb="1">
      <t>ツキ</t>
    </rPh>
    <rPh sb="2" eb="3">
      <t>セ</t>
    </rPh>
    <rPh sb="3" eb="5">
      <t>イホク</t>
    </rPh>
    <phoneticPr fontId="2"/>
  </si>
  <si>
    <t>熱海･伊東</t>
    <rPh sb="0" eb="2">
      <t>アタミ</t>
    </rPh>
    <rPh sb="3" eb="5">
      <t>イトウ</t>
    </rPh>
    <phoneticPr fontId="2"/>
  </si>
  <si>
    <t>裾野市･御殿場市･小山町</t>
    <rPh sb="0" eb="2">
      <t>スソノ</t>
    </rPh>
    <rPh sb="2" eb="3">
      <t>シ</t>
    </rPh>
    <rPh sb="4" eb="8">
      <t>ゴテンバシ</t>
    </rPh>
    <rPh sb="9" eb="11">
      <t>オヤマ</t>
    </rPh>
    <rPh sb="11" eb="12">
      <t>チョウ</t>
    </rPh>
    <phoneticPr fontId="2"/>
  </si>
  <si>
    <t>富士市･富士宮市</t>
    <rPh sb="0" eb="3">
      <t>フジシ</t>
    </rPh>
    <rPh sb="4" eb="8">
      <t>フジノミヤシ</t>
    </rPh>
    <phoneticPr fontId="2"/>
  </si>
  <si>
    <t>沼1</t>
    <rPh sb="0" eb="1">
      <t>ヌマ</t>
    </rPh>
    <phoneticPr fontId="2"/>
  </si>
  <si>
    <t>沼2</t>
    <rPh sb="0" eb="1">
      <t>ヌマ</t>
    </rPh>
    <phoneticPr fontId="2"/>
  </si>
  <si>
    <t>沼3</t>
    <rPh sb="0" eb="1">
      <t>ヌマ</t>
    </rPh>
    <phoneticPr fontId="2"/>
  </si>
  <si>
    <t>沼4</t>
    <rPh sb="0" eb="1">
      <t>ヌマ</t>
    </rPh>
    <phoneticPr fontId="2"/>
  </si>
  <si>
    <t>沼5</t>
    <rPh sb="0" eb="1">
      <t>ヌマ</t>
    </rPh>
    <phoneticPr fontId="2"/>
  </si>
  <si>
    <t>沼6</t>
    <rPh sb="0" eb="1">
      <t>ヌマ</t>
    </rPh>
    <phoneticPr fontId="2"/>
  </si>
  <si>
    <t>沼7</t>
    <rPh sb="0" eb="1">
      <t>ヌマ</t>
    </rPh>
    <phoneticPr fontId="2"/>
  </si>
  <si>
    <t>沼8</t>
    <rPh sb="0" eb="1">
      <t>ヌマ</t>
    </rPh>
    <phoneticPr fontId="2"/>
  </si>
  <si>
    <t>沼9</t>
    <rPh sb="0" eb="1">
      <t>ヌマ</t>
    </rPh>
    <phoneticPr fontId="2"/>
  </si>
  <si>
    <t>沼10</t>
    <rPh sb="0" eb="1">
      <t>ヌマ</t>
    </rPh>
    <phoneticPr fontId="2"/>
  </si>
  <si>
    <t>沼11</t>
    <rPh sb="0" eb="1">
      <t>ヌマ</t>
    </rPh>
    <phoneticPr fontId="2"/>
  </si>
  <si>
    <t>原</t>
    <rPh sb="0" eb="1">
      <t>ハラ</t>
    </rPh>
    <phoneticPr fontId="2"/>
  </si>
  <si>
    <t>愛鷹</t>
    <rPh sb="0" eb="2">
      <t>アシタカ</t>
    </rPh>
    <phoneticPr fontId="2"/>
  </si>
  <si>
    <t>松長</t>
    <rPh sb="0" eb="1">
      <t>マツ</t>
    </rPh>
    <rPh sb="1" eb="2">
      <t>ナガ</t>
    </rPh>
    <phoneticPr fontId="2"/>
  </si>
  <si>
    <t>国一北</t>
    <rPh sb="0" eb="1">
      <t>コク</t>
    </rPh>
    <rPh sb="1" eb="2">
      <t>イチ</t>
    </rPh>
    <rPh sb="2" eb="3">
      <t>キタ</t>
    </rPh>
    <phoneticPr fontId="2"/>
  </si>
  <si>
    <t>国一南</t>
    <rPh sb="0" eb="1">
      <t>コク</t>
    </rPh>
    <rPh sb="1" eb="2">
      <t>イチ</t>
    </rPh>
    <rPh sb="2" eb="3">
      <t>ミナミ</t>
    </rPh>
    <phoneticPr fontId="2"/>
  </si>
  <si>
    <t>駅南</t>
    <rPh sb="0" eb="2">
      <t>エキナン</t>
    </rPh>
    <phoneticPr fontId="2"/>
  </si>
  <si>
    <t>大岡</t>
    <rPh sb="0" eb="2">
      <t>オオオカ</t>
    </rPh>
    <phoneticPr fontId="2"/>
  </si>
  <si>
    <t>香貫</t>
    <rPh sb="0" eb="2">
      <t>カヌキ</t>
    </rPh>
    <phoneticPr fontId="2"/>
  </si>
  <si>
    <t>静浦</t>
    <rPh sb="0" eb="1">
      <t>シズ</t>
    </rPh>
    <rPh sb="1" eb="2">
      <t>ウラ</t>
    </rPh>
    <phoneticPr fontId="2"/>
  </si>
  <si>
    <t>大平</t>
    <rPh sb="0" eb="2">
      <t>オオヒラ</t>
    </rPh>
    <phoneticPr fontId="2"/>
  </si>
  <si>
    <t>内浦</t>
    <rPh sb="0" eb="1">
      <t>ウチ</t>
    </rPh>
    <rPh sb="1" eb="2">
      <t>ウラ</t>
    </rPh>
    <phoneticPr fontId="2"/>
  </si>
  <si>
    <t>西浦</t>
    <rPh sb="0" eb="1">
      <t>ニシ</t>
    </rPh>
    <rPh sb="1" eb="2">
      <t>ウラ</t>
    </rPh>
    <phoneticPr fontId="2"/>
  </si>
  <si>
    <t>戸田</t>
    <rPh sb="0" eb="2">
      <t>ヘダ</t>
    </rPh>
    <phoneticPr fontId="2"/>
  </si>
  <si>
    <t>沼12</t>
    <rPh sb="0" eb="1">
      <t>ヌマ</t>
    </rPh>
    <phoneticPr fontId="2"/>
  </si>
  <si>
    <t>沼13</t>
    <rPh sb="0" eb="1">
      <t>ヌマ</t>
    </rPh>
    <phoneticPr fontId="2"/>
  </si>
  <si>
    <t>長1</t>
    <rPh sb="0" eb="1">
      <t>ナガ</t>
    </rPh>
    <phoneticPr fontId="2"/>
  </si>
  <si>
    <t>長泉町</t>
    <rPh sb="0" eb="3">
      <t>ナガイズミチョウ</t>
    </rPh>
    <phoneticPr fontId="2"/>
  </si>
  <si>
    <t>三1</t>
    <rPh sb="0" eb="1">
      <t>サン</t>
    </rPh>
    <phoneticPr fontId="2"/>
  </si>
  <si>
    <t>三2</t>
    <rPh sb="0" eb="1">
      <t>サン</t>
    </rPh>
    <phoneticPr fontId="2"/>
  </si>
  <si>
    <t>駅北</t>
    <rPh sb="0" eb="1">
      <t>エキ</t>
    </rPh>
    <rPh sb="1" eb="2">
      <t>キタ</t>
    </rPh>
    <phoneticPr fontId="2"/>
  </si>
  <si>
    <t>清1</t>
    <rPh sb="0" eb="1">
      <t>キヨ</t>
    </rPh>
    <phoneticPr fontId="2"/>
  </si>
  <si>
    <t>清2</t>
    <rPh sb="0" eb="1">
      <t>キヨ</t>
    </rPh>
    <phoneticPr fontId="2"/>
  </si>
  <si>
    <t>清水町</t>
    <rPh sb="0" eb="2">
      <t>シミズ</t>
    </rPh>
    <rPh sb="2" eb="3">
      <t>チョウ</t>
    </rPh>
    <phoneticPr fontId="2"/>
  </si>
  <si>
    <t>徳倉</t>
    <rPh sb="0" eb="2">
      <t>トクラ</t>
    </rPh>
    <phoneticPr fontId="2"/>
  </si>
  <si>
    <t>旧中郷</t>
    <rPh sb="0" eb="1">
      <t>キュウ</t>
    </rPh>
    <rPh sb="1" eb="2">
      <t>ナカ</t>
    </rPh>
    <rPh sb="2" eb="3">
      <t>ゴウ</t>
    </rPh>
    <phoneticPr fontId="2"/>
  </si>
  <si>
    <t>谷田</t>
    <rPh sb="0" eb="2">
      <t>ヤダ</t>
    </rPh>
    <phoneticPr fontId="2"/>
  </si>
  <si>
    <t>大場</t>
    <rPh sb="0" eb="2">
      <t>ダイバ</t>
    </rPh>
    <phoneticPr fontId="2"/>
  </si>
  <si>
    <t>韮山</t>
    <rPh sb="0" eb="2">
      <t>ニラヤマ</t>
    </rPh>
    <phoneticPr fontId="2"/>
  </si>
  <si>
    <t>伊豆長岡</t>
    <rPh sb="0" eb="2">
      <t>イズ</t>
    </rPh>
    <rPh sb="2" eb="4">
      <t>ナガオカ</t>
    </rPh>
    <phoneticPr fontId="2"/>
  </si>
  <si>
    <t>大仁</t>
    <rPh sb="0" eb="2">
      <t>オオヒト</t>
    </rPh>
    <phoneticPr fontId="2"/>
  </si>
  <si>
    <t>修善寺</t>
    <rPh sb="0" eb="3">
      <t>シュゼンジ</t>
    </rPh>
    <phoneticPr fontId="2"/>
  </si>
  <si>
    <t>函南Ａ</t>
    <rPh sb="0" eb="2">
      <t>カンナミ</t>
    </rPh>
    <phoneticPr fontId="2"/>
  </si>
  <si>
    <t>函南Ｂ</t>
    <rPh sb="0" eb="2">
      <t>カンナミ</t>
    </rPh>
    <phoneticPr fontId="2"/>
  </si>
  <si>
    <t>三3</t>
    <rPh sb="0" eb="1">
      <t>サン</t>
    </rPh>
    <phoneticPr fontId="2"/>
  </si>
  <si>
    <t>三4</t>
    <rPh sb="0" eb="1">
      <t>サン</t>
    </rPh>
    <phoneticPr fontId="2"/>
  </si>
  <si>
    <t>三5</t>
    <rPh sb="0" eb="1">
      <t>サン</t>
    </rPh>
    <phoneticPr fontId="2"/>
  </si>
  <si>
    <t>伊国1</t>
    <rPh sb="0" eb="1">
      <t>イ</t>
    </rPh>
    <rPh sb="1" eb="2">
      <t>コク</t>
    </rPh>
    <phoneticPr fontId="2"/>
  </si>
  <si>
    <t>伊国2</t>
    <rPh sb="0" eb="1">
      <t>イ</t>
    </rPh>
    <rPh sb="1" eb="2">
      <t>コク</t>
    </rPh>
    <phoneticPr fontId="2"/>
  </si>
  <si>
    <t>伊国3</t>
    <rPh sb="0" eb="1">
      <t>イ</t>
    </rPh>
    <rPh sb="1" eb="2">
      <t>クニ</t>
    </rPh>
    <phoneticPr fontId="2"/>
  </si>
  <si>
    <t>伊30</t>
    <rPh sb="0" eb="1">
      <t>イ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</si>
  <si>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</si>
  <si>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</si>
  <si>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深良</t>
    <rPh sb="0" eb="1">
      <t>フカ</t>
    </rPh>
    <rPh sb="1" eb="2">
      <t>リョウ</t>
    </rPh>
    <phoneticPr fontId="2"/>
  </si>
  <si>
    <t>冨岡</t>
    <rPh sb="0" eb="2">
      <t>トミオカ</t>
    </rPh>
    <phoneticPr fontId="2"/>
  </si>
  <si>
    <t>須山</t>
    <rPh sb="0" eb="2">
      <t>スヤマ</t>
    </rPh>
    <phoneticPr fontId="2"/>
  </si>
  <si>
    <t>神山</t>
    <rPh sb="0" eb="2">
      <t>カミヤマ</t>
    </rPh>
    <phoneticPr fontId="2"/>
  </si>
  <si>
    <t>裾1</t>
    <rPh sb="0" eb="1">
      <t>スソ</t>
    </rPh>
    <phoneticPr fontId="2"/>
  </si>
  <si>
    <t>裾2</t>
    <rPh sb="0" eb="1">
      <t>スソ</t>
    </rPh>
    <phoneticPr fontId="2"/>
  </si>
  <si>
    <t>裾3</t>
    <rPh sb="0" eb="1">
      <t>スソ</t>
    </rPh>
    <phoneticPr fontId="2"/>
  </si>
  <si>
    <t>裾4</t>
    <rPh sb="0" eb="1">
      <t>スソ</t>
    </rPh>
    <phoneticPr fontId="2"/>
  </si>
  <si>
    <t>裾5</t>
    <rPh sb="0" eb="1">
      <t>スソ</t>
    </rPh>
    <phoneticPr fontId="2"/>
  </si>
  <si>
    <t>御1</t>
    <rPh sb="0" eb="1">
      <t>ゴ</t>
    </rPh>
    <phoneticPr fontId="2"/>
  </si>
  <si>
    <t>町</t>
    <rPh sb="0" eb="1">
      <t>マチ</t>
    </rPh>
    <phoneticPr fontId="2"/>
  </si>
  <si>
    <t>中山</t>
    <rPh sb="0" eb="2">
      <t>ナカヤマ</t>
    </rPh>
    <phoneticPr fontId="2"/>
  </si>
  <si>
    <t>かまど</t>
    <phoneticPr fontId="2"/>
  </si>
  <si>
    <t>板妻</t>
    <rPh sb="0" eb="1">
      <t>イタ</t>
    </rPh>
    <rPh sb="1" eb="2">
      <t>ツマ</t>
    </rPh>
    <phoneticPr fontId="2"/>
  </si>
  <si>
    <t>印野</t>
    <rPh sb="0" eb="1">
      <t>シルシ</t>
    </rPh>
    <rPh sb="1" eb="2">
      <t>ノ</t>
    </rPh>
    <phoneticPr fontId="2"/>
  </si>
  <si>
    <t>中畑</t>
    <rPh sb="0" eb="2">
      <t>ナカハタ</t>
    </rPh>
    <phoneticPr fontId="2"/>
  </si>
  <si>
    <t>高根</t>
    <rPh sb="0" eb="2">
      <t>タカネ</t>
    </rPh>
    <phoneticPr fontId="2"/>
  </si>
  <si>
    <t>小山町</t>
    <rPh sb="0" eb="2">
      <t>オヤマ</t>
    </rPh>
    <rPh sb="2" eb="3">
      <t>チョウ</t>
    </rPh>
    <phoneticPr fontId="2"/>
  </si>
  <si>
    <t>小･須走</t>
    <rPh sb="0" eb="1">
      <t>オ</t>
    </rPh>
    <rPh sb="2" eb="3">
      <t>ス</t>
    </rPh>
    <rPh sb="3" eb="4">
      <t>ハシ</t>
    </rPh>
    <phoneticPr fontId="2"/>
  </si>
  <si>
    <t>御2</t>
    <rPh sb="0" eb="1">
      <t>ゴ</t>
    </rPh>
    <phoneticPr fontId="2"/>
  </si>
  <si>
    <t>御3</t>
    <rPh sb="0" eb="1">
      <t>ゴ</t>
    </rPh>
    <phoneticPr fontId="2"/>
  </si>
  <si>
    <t>御4</t>
    <rPh sb="0" eb="1">
      <t>ゴ</t>
    </rPh>
    <phoneticPr fontId="2"/>
  </si>
  <si>
    <t>御5</t>
    <rPh sb="0" eb="1">
      <t>ゴ</t>
    </rPh>
    <phoneticPr fontId="2"/>
  </si>
  <si>
    <t>御6</t>
    <rPh sb="0" eb="1">
      <t>ゴ</t>
    </rPh>
    <phoneticPr fontId="2"/>
  </si>
  <si>
    <t>御7</t>
    <rPh sb="0" eb="1">
      <t>ゴ</t>
    </rPh>
    <phoneticPr fontId="2"/>
  </si>
  <si>
    <t>御8</t>
    <rPh sb="0" eb="1">
      <t>ゴ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</si>
  <si>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</si>
  <si>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</si>
  <si>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中之郷</t>
    <rPh sb="0" eb="3">
      <t>ナカノゴウ</t>
    </rPh>
    <phoneticPr fontId="2"/>
  </si>
  <si>
    <t>松野</t>
    <rPh sb="0" eb="1">
      <t>マツ</t>
    </rPh>
    <rPh sb="1" eb="2">
      <t>ノ</t>
    </rPh>
    <phoneticPr fontId="2"/>
  </si>
  <si>
    <t>ＢＰ南</t>
    <rPh sb="2" eb="3">
      <t>ミナミ</t>
    </rPh>
    <phoneticPr fontId="2"/>
  </si>
  <si>
    <t>ＢＰ北</t>
    <rPh sb="2" eb="3">
      <t>キタ</t>
    </rPh>
    <phoneticPr fontId="2"/>
  </si>
  <si>
    <t>駅北西</t>
    <rPh sb="0" eb="1">
      <t>エキ</t>
    </rPh>
    <rPh sb="1" eb="2">
      <t>キタ</t>
    </rPh>
    <rPh sb="2" eb="3">
      <t>ニシ</t>
    </rPh>
    <phoneticPr fontId="2"/>
  </si>
  <si>
    <t>駅北東</t>
    <rPh sb="0" eb="1">
      <t>エキ</t>
    </rPh>
    <rPh sb="1" eb="2">
      <t>キタ</t>
    </rPh>
    <rPh sb="2" eb="3">
      <t>ヒガシ</t>
    </rPh>
    <phoneticPr fontId="2"/>
  </si>
  <si>
    <t>伝法</t>
    <rPh sb="0" eb="2">
      <t>デンポウ</t>
    </rPh>
    <phoneticPr fontId="2"/>
  </si>
  <si>
    <t>吉原</t>
    <rPh sb="0" eb="2">
      <t>ヨシハラ</t>
    </rPh>
    <phoneticPr fontId="2"/>
  </si>
  <si>
    <t>今泉</t>
    <rPh sb="0" eb="2">
      <t>イマイズミ</t>
    </rPh>
    <phoneticPr fontId="2"/>
  </si>
  <si>
    <t>中里</t>
    <rPh sb="0" eb="2">
      <t>ナカザト</t>
    </rPh>
    <phoneticPr fontId="2"/>
  </si>
  <si>
    <t>鈴川</t>
    <rPh sb="0" eb="2">
      <t>スズカワ</t>
    </rPh>
    <phoneticPr fontId="2"/>
  </si>
  <si>
    <t>広見</t>
    <rPh sb="0" eb="2">
      <t>ヒロミ</t>
    </rPh>
    <phoneticPr fontId="2"/>
  </si>
  <si>
    <t>大渕</t>
    <rPh sb="0" eb="2">
      <t>オオブチ</t>
    </rPh>
    <phoneticPr fontId="2"/>
  </si>
  <si>
    <t>富士見台</t>
    <rPh sb="0" eb="3">
      <t>フジミ</t>
    </rPh>
    <rPh sb="3" eb="4">
      <t>ダイ</t>
    </rPh>
    <phoneticPr fontId="2"/>
  </si>
  <si>
    <t>入山瀬</t>
    <rPh sb="0" eb="3">
      <t>イリヤマセ</t>
    </rPh>
    <phoneticPr fontId="2"/>
  </si>
  <si>
    <t>天間</t>
    <rPh sb="0" eb="1">
      <t>テン</t>
    </rPh>
    <rPh sb="1" eb="2">
      <t>アイダ</t>
    </rPh>
    <phoneticPr fontId="2"/>
  </si>
  <si>
    <t>小泉Ａ</t>
    <rPh sb="0" eb="2">
      <t>コイズミ</t>
    </rPh>
    <phoneticPr fontId="2"/>
  </si>
  <si>
    <t>小泉Ｂ</t>
    <rPh sb="0" eb="2">
      <t>コイズミ</t>
    </rPh>
    <phoneticPr fontId="2"/>
  </si>
  <si>
    <t>中央</t>
    <rPh sb="0" eb="2">
      <t>チュウオウ</t>
    </rPh>
    <phoneticPr fontId="2"/>
  </si>
  <si>
    <t>駅南中央</t>
    <rPh sb="0" eb="2">
      <t>エキナン</t>
    </rPh>
    <rPh sb="2" eb="4">
      <t>チュウオウ</t>
    </rPh>
    <phoneticPr fontId="2"/>
  </si>
  <si>
    <t>中里･中野</t>
    <rPh sb="0" eb="2">
      <t>ナカザト</t>
    </rPh>
    <rPh sb="3" eb="5">
      <t>ナカノ</t>
    </rPh>
    <phoneticPr fontId="2"/>
  </si>
  <si>
    <t>万野</t>
    <rPh sb="0" eb="1">
      <t>マン</t>
    </rPh>
    <rPh sb="1" eb="2">
      <t>ノ</t>
    </rPh>
    <phoneticPr fontId="2"/>
  </si>
  <si>
    <t>宮原</t>
    <rPh sb="0" eb="2">
      <t>ミヤハラ</t>
    </rPh>
    <phoneticPr fontId="2"/>
  </si>
  <si>
    <t>北山Ａ</t>
    <rPh sb="0" eb="2">
      <t>キタヤマ</t>
    </rPh>
    <phoneticPr fontId="2"/>
  </si>
  <si>
    <t>北山Ｂ</t>
    <rPh sb="0" eb="2">
      <t>キタヤマ</t>
    </rPh>
    <phoneticPr fontId="2"/>
  </si>
  <si>
    <t>北山Ｃ</t>
    <rPh sb="0" eb="2">
      <t>キタヤマ</t>
    </rPh>
    <phoneticPr fontId="2"/>
  </si>
  <si>
    <t>北山Ｄ</t>
    <rPh sb="0" eb="2">
      <t>キタヤマ</t>
    </rPh>
    <phoneticPr fontId="2"/>
  </si>
  <si>
    <t>芝川Ａ</t>
    <rPh sb="0" eb="2">
      <t>シバカワ</t>
    </rPh>
    <phoneticPr fontId="2"/>
  </si>
  <si>
    <t>芝川Ｂ</t>
    <rPh sb="0" eb="2">
      <t>シバカワ</t>
    </rPh>
    <phoneticPr fontId="2"/>
  </si>
  <si>
    <t>富1</t>
    <rPh sb="0" eb="1">
      <t>トミ</t>
    </rPh>
    <phoneticPr fontId="2"/>
  </si>
  <si>
    <t>富2</t>
    <rPh sb="0" eb="1">
      <t>トミ</t>
    </rPh>
    <phoneticPr fontId="2"/>
  </si>
  <si>
    <t>富3</t>
    <rPh sb="0" eb="1">
      <t>トミ</t>
    </rPh>
    <phoneticPr fontId="2"/>
  </si>
  <si>
    <t>富4</t>
    <rPh sb="0" eb="1">
      <t>トミ</t>
    </rPh>
    <phoneticPr fontId="2"/>
  </si>
  <si>
    <t>富5</t>
    <rPh sb="0" eb="1">
      <t>トミ</t>
    </rPh>
    <phoneticPr fontId="2"/>
  </si>
  <si>
    <t>富6</t>
    <rPh sb="0" eb="1">
      <t>トミ</t>
    </rPh>
    <phoneticPr fontId="2"/>
  </si>
  <si>
    <t>富7</t>
    <rPh sb="0" eb="1">
      <t>トミ</t>
    </rPh>
    <phoneticPr fontId="2"/>
  </si>
  <si>
    <t>富8</t>
    <rPh sb="0" eb="1">
      <t>トミ</t>
    </rPh>
    <phoneticPr fontId="2"/>
  </si>
  <si>
    <t>富9</t>
    <rPh sb="0" eb="1">
      <t>トミ</t>
    </rPh>
    <phoneticPr fontId="2"/>
  </si>
  <si>
    <t>富10</t>
    <rPh sb="0" eb="1">
      <t>トミ</t>
    </rPh>
    <phoneticPr fontId="2"/>
  </si>
  <si>
    <t>富11</t>
    <rPh sb="0" eb="1">
      <t>トミ</t>
    </rPh>
    <phoneticPr fontId="2"/>
  </si>
  <si>
    <t>宮1</t>
    <rPh sb="0" eb="1">
      <t>ミヤ</t>
    </rPh>
    <phoneticPr fontId="2"/>
  </si>
  <si>
    <t>宮2</t>
    <rPh sb="0" eb="1">
      <t>ミヤ</t>
    </rPh>
    <phoneticPr fontId="2"/>
  </si>
  <si>
    <t>宮3</t>
    <rPh sb="0" eb="1">
      <t>ミヤ</t>
    </rPh>
    <phoneticPr fontId="2"/>
  </si>
  <si>
    <t>宮4</t>
    <rPh sb="0" eb="1">
      <t>ミヤ</t>
    </rPh>
    <phoneticPr fontId="2"/>
  </si>
  <si>
    <t>宮5</t>
    <rPh sb="0" eb="1">
      <t>ミヤ</t>
    </rPh>
    <phoneticPr fontId="2"/>
  </si>
  <si>
    <t>宮6</t>
    <rPh sb="0" eb="1">
      <t>ミヤ</t>
    </rPh>
    <phoneticPr fontId="2"/>
  </si>
  <si>
    <t>宮7</t>
    <rPh sb="0" eb="1">
      <t>ミヤ</t>
    </rPh>
    <phoneticPr fontId="2"/>
  </si>
  <si>
    <t>宮8</t>
    <rPh sb="0" eb="1">
      <t>ミヤ</t>
    </rPh>
    <phoneticPr fontId="2"/>
  </si>
  <si>
    <t>宮9</t>
    <rPh sb="0" eb="1">
      <t>ミヤ</t>
    </rPh>
    <phoneticPr fontId="2"/>
  </si>
  <si>
    <t>宮10</t>
    <rPh sb="0" eb="1">
      <t>ミヤ</t>
    </rPh>
    <phoneticPr fontId="2"/>
  </si>
  <si>
    <t>宮11</t>
    <rPh sb="0" eb="1">
      <t>ミヤ</t>
    </rPh>
    <phoneticPr fontId="2"/>
  </si>
  <si>
    <t>宮12</t>
    <rPh sb="0" eb="1">
      <t>ミヤ</t>
    </rPh>
    <phoneticPr fontId="2"/>
  </si>
  <si>
    <t>宮13</t>
    <rPh sb="0" eb="1">
      <t>ミヤ</t>
    </rPh>
    <phoneticPr fontId="2"/>
  </si>
  <si>
    <t>宮14</t>
    <rPh sb="0" eb="1">
      <t>ミヤ</t>
    </rPh>
    <phoneticPr fontId="2"/>
  </si>
  <si>
    <t>富12</t>
    <rPh sb="0" eb="1">
      <t>トミ</t>
    </rPh>
    <phoneticPr fontId="2"/>
  </si>
  <si>
    <t>富13</t>
    <rPh sb="0" eb="1">
      <t>トミ</t>
    </rPh>
    <phoneticPr fontId="2"/>
  </si>
  <si>
    <t>富14</t>
    <rPh sb="0" eb="1">
      <t>トミ</t>
    </rPh>
    <phoneticPr fontId="2"/>
  </si>
  <si>
    <t>富15</t>
    <rPh sb="0" eb="1">
      <t>トミ</t>
    </rPh>
    <phoneticPr fontId="2"/>
  </si>
  <si>
    <t>富16</t>
    <rPh sb="0" eb="1">
      <t>トミ</t>
    </rPh>
    <phoneticPr fontId="2"/>
  </si>
  <si>
    <t>函1</t>
    <rPh sb="0" eb="1">
      <t>カン</t>
    </rPh>
    <phoneticPr fontId="2"/>
  </si>
  <si>
    <t>函2</t>
    <rPh sb="0" eb="1">
      <t>カン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</si>
  <si>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</si>
  <si>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</si>
  <si>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</si>
  <si>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東伊豆･下田･西伊豆</t>
    <rPh sb="0" eb="1">
      <t>ヒガシ</t>
    </rPh>
    <rPh sb="1" eb="3">
      <t>イズ</t>
    </rPh>
    <rPh sb="4" eb="6">
      <t>シモダ</t>
    </rPh>
    <rPh sb="7" eb="8">
      <t>ニシ</t>
    </rPh>
    <rPh sb="8" eb="10">
      <t>イズ</t>
    </rPh>
    <phoneticPr fontId="2"/>
  </si>
  <si>
    <t>沼津市･三島市･函南町･伊豆の国市</t>
    <rPh sb="0" eb="2">
      <t>ヌマヅ</t>
    </rPh>
    <rPh sb="2" eb="3">
      <t>シ</t>
    </rPh>
    <rPh sb="4" eb="6">
      <t>ミシマ</t>
    </rPh>
    <rPh sb="6" eb="7">
      <t>シ</t>
    </rPh>
    <rPh sb="8" eb="11">
      <t>カンナミチョウ</t>
    </rPh>
    <rPh sb="12" eb="14">
      <t>イズ</t>
    </rPh>
    <rPh sb="15" eb="16">
      <t>クニ</t>
    </rPh>
    <rPh sb="16" eb="17">
      <t>シ</t>
    </rPh>
    <phoneticPr fontId="2"/>
  </si>
  <si>
    <t>折込部数</t>
    <rPh sb="0" eb="2">
      <t>オリコミ</t>
    </rPh>
    <rPh sb="2" eb="4">
      <t>ブスウ</t>
    </rPh>
    <phoneticPr fontId="2"/>
  </si>
  <si>
    <t>田1</t>
    <rPh sb="0" eb="1">
      <t>タ</t>
    </rPh>
    <phoneticPr fontId="2"/>
  </si>
  <si>
    <t>田2</t>
    <rPh sb="0" eb="1">
      <t>タ</t>
    </rPh>
    <phoneticPr fontId="2"/>
  </si>
  <si>
    <t>かまど</t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</si>
  <si>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</si>
  <si>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</si>
  <si>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</si>
  <si>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</si>
  <si>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</si>
  <si>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</si>
  <si>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</si>
  <si>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</si>
  <si>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タイトル</t>
    <phoneticPr fontId="2"/>
  </si>
  <si>
    <t>東部折込部数</t>
    <rPh sb="0" eb="2">
      <t>トウブ</t>
    </rPh>
    <rPh sb="2" eb="4">
      <t>オリコミ</t>
    </rPh>
    <rPh sb="4" eb="6">
      <t>ブスウ</t>
    </rPh>
    <phoneticPr fontId="2"/>
  </si>
  <si>
    <t>東部取扱部数</t>
    <rPh sb="0" eb="2">
      <t>トウブ</t>
    </rPh>
    <rPh sb="2" eb="4">
      <t>トリアツカ</t>
    </rPh>
    <rPh sb="4" eb="6">
      <t>ブスウ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</si>
  <si>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</si>
  <si>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</si>
  <si>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</si>
  <si>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</si>
  <si>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</si>
  <si>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</si>
  <si>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</si>
  <si>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</si>
  <si>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</si>
  <si>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</si>
  <si>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</si>
  <si>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</si>
  <si>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</si>
  <si>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</si>
  <si>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</si>
  <si>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</si>
  <si>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</si>
  <si>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</si>
  <si>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</si>
  <si>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</si>
  <si>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</si>
  <si>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</si>
  <si>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</si>
  <si>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</si>
  <si>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</si>
  <si>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</si>
  <si>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</si>
  <si>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</si>
  <si>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</si>
  <si>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</si>
  <si>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</si>
  <si>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</si>
  <si>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</si>
  <si>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</si>
  <si>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</si>
  <si>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</si>
  <si>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</si>
  <si>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上河津</t>
    <rPh sb="0" eb="1">
      <t>カミ</t>
    </rPh>
    <rPh sb="1" eb="3">
      <t>カワヅ</t>
    </rPh>
    <phoneticPr fontId="2"/>
  </si>
  <si>
    <t>下河津</t>
    <rPh sb="0" eb="1">
      <t>シタ</t>
    </rPh>
    <rPh sb="1" eb="3">
      <t>カワヅ</t>
    </rPh>
    <phoneticPr fontId="2"/>
  </si>
  <si>
    <t>山梨1</t>
    <rPh sb="0" eb="2">
      <t>ヤマナシ</t>
    </rPh>
    <phoneticPr fontId="2"/>
  </si>
  <si>
    <t>山梨2</t>
    <rPh sb="0" eb="2">
      <t>ヤマナシ</t>
    </rPh>
    <phoneticPr fontId="2"/>
  </si>
  <si>
    <t>山梨3</t>
    <rPh sb="0" eb="2">
      <t>ヤマナシ</t>
    </rPh>
    <phoneticPr fontId="2"/>
  </si>
  <si>
    <t>山梨4</t>
    <rPh sb="0" eb="2">
      <t>ヤマナシ</t>
    </rPh>
    <phoneticPr fontId="2"/>
  </si>
  <si>
    <t>山梨県（南巨摩郡・南都留郡）</t>
    <rPh sb="0" eb="3">
      <t>ヤマナシケン</t>
    </rPh>
    <rPh sb="4" eb="8">
      <t>ミナミコマグン</t>
    </rPh>
    <rPh sb="9" eb="13">
      <t>ミナミツルグン</t>
    </rPh>
    <phoneticPr fontId="2"/>
  </si>
  <si>
    <t>旧富沢町</t>
    <rPh sb="0" eb="1">
      <t>キュウ</t>
    </rPh>
    <rPh sb="1" eb="4">
      <t>トミザワチョウ</t>
    </rPh>
    <phoneticPr fontId="2"/>
  </si>
  <si>
    <t>旧南部町</t>
    <rPh sb="0" eb="1">
      <t>キュウ</t>
    </rPh>
    <rPh sb="1" eb="4">
      <t>ナンブチョウ</t>
    </rPh>
    <phoneticPr fontId="2"/>
  </si>
  <si>
    <t>旧身延町</t>
    <rPh sb="0" eb="1">
      <t>キュウ</t>
    </rPh>
    <rPh sb="1" eb="4">
      <t>ミノブチョウ</t>
    </rPh>
    <phoneticPr fontId="2"/>
  </si>
  <si>
    <t>旧下部町</t>
    <rPh sb="0" eb="1">
      <t>キュウ</t>
    </rPh>
    <rPh sb="1" eb="4">
      <t>シモベチョウ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</si>
  <si>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</si>
  <si>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富岡</t>
    <rPh sb="0" eb="2">
      <t>トミオカ</t>
    </rPh>
    <phoneticPr fontId="2"/>
  </si>
  <si>
    <t>2026年上期</t>
    <rPh sb="4" eb="5">
      <t>ネン</t>
    </rPh>
    <rPh sb="5" eb="6">
      <t>ウエ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</si>
</sst>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\ \(aaa\)"/>
    <numFmt numFmtId="177" formatCode="#,###"/>
    <numFmt numFmtId="178" formatCode="#,###\ &quot;部&quot;"/>
    <numFmt numFmtId="179" formatCode="yyyy&quot;年&quot;m&quot;月&quot;d&quot;日&quot;\(aaa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117">
    <xf numFmtId="0" fontId="0" fillId="0" borderId="0" xfId="0"/>
    <xf numFmtId="38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shrinkToFit="1"/>
    </xf>
    <xf numFmtId="177" fontId="0" fillId="0" borderId="0" xfId="0" applyNumberFormat="1"/>
    <xf numFmtId="38" fontId="16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0" borderId="4" xfId="2" applyFont="1" applyFill="1" applyBorder="1" applyAlignment="1"/>
    <xf numFmtId="177" fontId="16" fillId="0" borderId="5" xfId="0" applyNumberFormat="1" applyFont="1" applyBorder="1" applyAlignment="1">
      <alignment vertical="center"/>
    </xf>
    <xf numFmtId="177" fontId="16" fillId="0" borderId="6" xfId="0" applyNumberFormat="1" applyFont="1" applyBorder="1" applyAlignment="1">
      <alignment vertical="center"/>
    </xf>
    <xf numFmtId="38" fontId="16" fillId="0" borderId="7" xfId="2" applyFont="1" applyFill="1" applyBorder="1" applyAlignment="1"/>
    <xf numFmtId="177" fontId="16" fillId="0" borderId="8" xfId="0" applyNumberFormat="1" applyFont="1" applyBorder="1" applyAlignment="1">
      <alignment vertical="center"/>
    </xf>
    <xf numFmtId="38" fontId="16" fillId="0" borderId="9" xfId="0" applyNumberFormat="1" applyFont="1" applyBorder="1" applyAlignment="1">
      <alignment horizontal="right" vertical="center"/>
    </xf>
    <xf numFmtId="177" fontId="16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/>
    <xf numFmtId="0" fontId="13" fillId="0" borderId="16" xfId="3" applyFont="1" applyBorder="1" applyAlignment="1">
      <alignment shrinkToFit="1"/>
    </xf>
    <xf numFmtId="0" fontId="15" fillId="0" borderId="0" xfId="0" applyFont="1" applyAlignment="1">
      <alignment horizontal="center" vertical="top" shrinkToFit="1"/>
    </xf>
    <xf numFmtId="38" fontId="8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shrinkToFi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38" fontId="13" fillId="0" borderId="1" xfId="1" applyFont="1" applyBorder="1" applyAlignment="1"/>
    <xf numFmtId="38" fontId="13" fillId="0" borderId="1" xfId="1" applyFont="1" applyBorder="1" applyAlignment="1">
      <alignment horizontal="center"/>
    </xf>
    <xf numFmtId="38" fontId="13" fillId="0" borderId="1" xfId="1" applyFont="1" applyBorder="1" applyAlignment="1">
      <alignment shrinkToFit="1"/>
    </xf>
    <xf numFmtId="177" fontId="13" fillId="0" borderId="1" xfId="0" applyNumberFormat="1" applyFont="1" applyBorder="1"/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38" fontId="13" fillId="0" borderId="1" xfId="1" applyFont="1" applyFill="1" applyBorder="1" applyAlignment="1"/>
    <xf numFmtId="38" fontId="13" fillId="0" borderId="1" xfId="1" applyFont="1" applyFill="1" applyBorder="1" applyAlignment="1">
      <alignment shrinkToFit="1"/>
    </xf>
    <xf numFmtId="178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3" fillId="0" borderId="11" xfId="3" applyFont="1" applyBorder="1" applyAlignment="1">
      <alignment horizontal="center"/>
    </xf>
    <xf numFmtId="0" fontId="13" fillId="0" borderId="11" xfId="3" applyFont="1" applyBorder="1" applyAlignment="1">
      <alignment shrinkToFit="1"/>
    </xf>
    <xf numFmtId="177" fontId="13" fillId="0" borderId="11" xfId="0" applyNumberFormat="1" applyFont="1" applyBorder="1"/>
    <xf numFmtId="38" fontId="13" fillId="0" borderId="11" xfId="2" applyFont="1" applyFill="1" applyBorder="1" applyAlignment="1">
      <alignment horizontal="center"/>
    </xf>
    <xf numFmtId="38" fontId="13" fillId="0" borderId="11" xfId="2" applyFont="1" applyFill="1" applyBorder="1" applyAlignment="1">
      <alignment shrinkToFit="1"/>
    </xf>
    <xf numFmtId="38" fontId="13" fillId="0" borderId="11" xfId="0" applyNumberFormat="1" applyFont="1" applyBorder="1"/>
    <xf numFmtId="0" fontId="13" fillId="0" borderId="11" xfId="0" applyFont="1" applyBorder="1"/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shrinkToFit="1"/>
    </xf>
    <xf numFmtId="38" fontId="13" fillId="0" borderId="1" xfId="0" applyNumberFormat="1" applyFont="1" applyBorder="1"/>
    <xf numFmtId="38" fontId="13" fillId="0" borderId="1" xfId="2" applyFont="1" applyFill="1" applyBorder="1" applyAlignment="1">
      <alignment horizontal="center"/>
    </xf>
    <xf numFmtId="38" fontId="13" fillId="0" borderId="1" xfId="2" applyFont="1" applyFill="1" applyBorder="1" applyAlignment="1">
      <alignment shrinkToFit="1"/>
    </xf>
    <xf numFmtId="38" fontId="13" fillId="0" borderId="13" xfId="2" applyFont="1" applyFill="1" applyBorder="1" applyAlignment="1">
      <alignment shrinkToFit="1"/>
    </xf>
    <xf numFmtId="177" fontId="13" fillId="0" borderId="13" xfId="0" applyNumberFormat="1" applyFont="1" applyBorder="1"/>
    <xf numFmtId="38" fontId="13" fillId="0" borderId="14" xfId="2" applyFont="1" applyFill="1" applyBorder="1" applyAlignment="1">
      <alignment shrinkToFit="1"/>
    </xf>
    <xf numFmtId="38" fontId="13" fillId="0" borderId="15" xfId="0" applyNumberFormat="1" applyFont="1" applyBorder="1"/>
    <xf numFmtId="177" fontId="13" fillId="0" borderId="14" xfId="0" applyNumberFormat="1" applyFont="1" applyBorder="1"/>
    <xf numFmtId="0" fontId="8" fillId="0" borderId="14" xfId="0" applyFont="1" applyBorder="1"/>
    <xf numFmtId="38" fontId="8" fillId="0" borderId="1" xfId="0" applyNumberFormat="1" applyFont="1" applyBorder="1"/>
    <xf numFmtId="177" fontId="13" fillId="0" borderId="1" xfId="2" applyNumberFormat="1" applyFont="1" applyFill="1" applyBorder="1" applyAlignment="1"/>
    <xf numFmtId="38" fontId="12" fillId="0" borderId="1" xfId="0" applyNumberFormat="1" applyFont="1" applyBorder="1"/>
    <xf numFmtId="38" fontId="13" fillId="0" borderId="1" xfId="1" applyFont="1" applyFill="1" applyBorder="1" applyAlignment="1">
      <alignment horizontal="center"/>
    </xf>
    <xf numFmtId="55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vertical="top" shrinkToFit="1"/>
    </xf>
    <xf numFmtId="177" fontId="10" fillId="0" borderId="14" xfId="0" applyNumberFormat="1" applyFont="1" applyBorder="1" applyAlignment="1">
      <alignment horizontal="left"/>
    </xf>
    <xf numFmtId="177" fontId="10" fillId="0" borderId="17" xfId="0" applyNumberFormat="1" applyFont="1" applyBorder="1" applyAlignment="1">
      <alignment horizontal="left"/>
    </xf>
    <xf numFmtId="177" fontId="10" fillId="0" borderId="15" xfId="0" applyNumberFormat="1" applyFont="1" applyBorder="1" applyAlignment="1">
      <alignment horizontal="left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right"/>
    </xf>
    <xf numFmtId="178" fontId="12" fillId="0" borderId="15" xfId="0" applyNumberFormat="1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/>
    </xf>
    <xf numFmtId="176" fontId="10" fillId="0" borderId="15" xfId="0" applyNumberFormat="1" applyFont="1" applyBorder="1" applyAlignment="1">
      <alignment horizontal="center"/>
    </xf>
    <xf numFmtId="178" fontId="10" fillId="0" borderId="14" xfId="0" applyNumberFormat="1" applyFont="1" applyBorder="1" applyAlignment="1">
      <alignment horizontal="right"/>
    </xf>
    <xf numFmtId="178" fontId="10" fillId="0" borderId="15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77" fontId="13" fillId="0" borderId="14" xfId="0" applyNumberFormat="1" applyFont="1" applyBorder="1" applyAlignment="1">
      <alignment horizontal="center" shrinkToFit="1"/>
    </xf>
    <xf numFmtId="177" fontId="13" fillId="0" borderId="17" xfId="0" applyNumberFormat="1" applyFont="1" applyBorder="1" applyAlignment="1">
      <alignment horizontal="center" shrinkToFit="1"/>
    </xf>
    <xf numFmtId="177" fontId="13" fillId="0" borderId="15" xfId="0" applyNumberFormat="1" applyFont="1" applyBorder="1" applyAlignment="1">
      <alignment horizontal="center" shrinkToFit="1"/>
    </xf>
    <xf numFmtId="0" fontId="13" fillId="0" borderId="14" xfId="0" applyFont="1" applyBorder="1" applyAlignment="1">
      <alignment horizontal="center" shrinkToFit="1"/>
    </xf>
    <xf numFmtId="0" fontId="13" fillId="0" borderId="17" xfId="0" applyFont="1" applyBorder="1" applyAlignment="1">
      <alignment horizontal="center" shrinkToFit="1"/>
    </xf>
    <xf numFmtId="0" fontId="13" fillId="0" borderId="15" xfId="0" applyFont="1" applyBorder="1" applyAlignment="1">
      <alignment horizontal="center" shrinkToFit="1"/>
    </xf>
    <xf numFmtId="179" fontId="13" fillId="0" borderId="14" xfId="0" applyNumberFormat="1" applyFont="1" applyBorder="1" applyAlignment="1">
      <alignment horizontal="center" shrinkToFit="1"/>
    </xf>
    <xf numFmtId="179" fontId="13" fillId="0" borderId="17" xfId="0" applyNumberFormat="1" applyFont="1" applyBorder="1" applyAlignment="1">
      <alignment horizontal="center" shrinkToFit="1"/>
    </xf>
    <xf numFmtId="179" fontId="13" fillId="0" borderId="15" xfId="0" applyNumberFormat="1" applyFont="1" applyBorder="1" applyAlignment="1">
      <alignment horizontal="center" shrinkToFit="1"/>
    </xf>
    <xf numFmtId="0" fontId="13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176" fontId="13" fillId="0" borderId="14" xfId="0" applyNumberFormat="1" applyFont="1" applyBorder="1" applyAlignment="1">
      <alignment horizontal="center" shrinkToFit="1"/>
    </xf>
    <xf numFmtId="176" fontId="13" fillId="0" borderId="17" xfId="0" applyNumberFormat="1" applyFont="1" applyBorder="1" applyAlignment="1">
      <alignment horizontal="center" shrinkToFit="1"/>
    </xf>
    <xf numFmtId="176" fontId="13" fillId="0" borderId="15" xfId="0" applyNumberFormat="1" applyFont="1" applyBorder="1" applyAlignment="1">
      <alignment horizont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49</xdr:row>
      <xdr:rowOff>0</xdr:rowOff>
    </xdr:from>
    <xdr:to>
      <xdr:col>14</xdr:col>
      <xdr:colOff>682999</xdr:colOff>
      <xdr:row>50</xdr:row>
      <xdr:rowOff>123825</xdr:rowOff>
    </xdr:to>
    <xdr:pic>
      <xdr:nvPicPr>
        <xdr:cNvPr id="2049" name="図 6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010650"/>
          <a:ext cx="2390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5121" name="図 3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6145" name="図 3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98011" cy="1323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142875</xdr:rowOff>
    </xdr:to>
    <xdr:pic>
      <xdr:nvPicPr>
        <xdr:cNvPr id="7169" name="図 2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74</xdr:row>
      <xdr:rowOff>171450</xdr:rowOff>
    </xdr:to>
    <xdr:pic>
      <xdr:nvPicPr>
        <xdr:cNvPr id="8193" name="図 3">
          <a:extLst>
            <a:ext uri="{FF2B5EF4-FFF2-40B4-BE49-F238E27FC236}">
              <a16:creationId xmlns:a16="http://schemas.microsoft.com/office/drawing/2014/main" id="{00000000-0008-0000-04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6"/>
        <a:stretch>
          <a:fillRect/>
        </a:stretch>
      </xdr:blipFill>
      <xdr:spPr bwMode="auto">
        <a:xfrm>
          <a:off x="0" y="0"/>
          <a:ext cx="11277600" cy="135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278102</xdr:colOff>
      <xdr:row>74</xdr:row>
      <xdr:rowOff>159195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/>
      </xdr:blipFill>
      <xdr:spPr bwMode="auto">
        <a:xfrm>
          <a:off x="0" y="0"/>
          <a:ext cx="11299888" cy="13249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267187</xdr:colOff>
      <xdr:row>74</xdr:row>
      <xdr:rowOff>123000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0CE9AAB-4F17-4F32-B87D-2906A1FA6ADF}"/>
            </a:ext>
          </a:extLst>
        </xdr:cNvPr>
        <xdr:cNvGrpSpPr/>
      </xdr:nvGrpSpPr>
      <xdr:grpSpPr>
        <a:xfrm>
          <a:off x="0" y="0"/>
          <a:ext cx="11177642" cy="12938455"/>
          <a:chOff x="0" y="0"/>
          <a:chExt cx="11340000" cy="14220000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40AADE47-93EF-41A7-AD53-D7FB1671C213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340000" cy="142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E2993460-156B-466A-9540-5C49738229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5313" y="11168062"/>
            <a:ext cx="700087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B0FF5F39-6C3C-4FC8-AA05-72E5B56CED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00375" y="8858250"/>
            <a:ext cx="700087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FF1580C0-3137-4732-A6F9-A1A1C50E3E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6625" y="6072187"/>
            <a:ext cx="700088" cy="219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183477DB-E166-4237-9C12-33FF4E7D0C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77000" y="2119313"/>
            <a:ext cx="700087" cy="219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07"/>
  <sheetViews>
    <sheetView showZeros="0" tabSelected="1" topLeftCell="A13" zoomScale="85" zoomScaleNormal="85" zoomScaleSheetLayoutView="70" workbookViewId="0">
      <selection activeCell="A50" sqref="A50"/>
    </sheetView>
  </sheetViews>
  <sheetFormatPr defaultRowHeight="13.5" x14ac:dyDescent="0.15"/>
  <cols>
    <col min="1" max="2" width="9" style="16"/>
    <col min="3" max="4" width="11.125" style="16" customWidth="1"/>
    <col min="5" max="5" width="15.625" style="16" customWidth="1"/>
    <col min="6" max="7" width="9" style="16" customWidth="1"/>
    <col min="8" max="9" width="11.125" style="16" customWidth="1"/>
    <col min="10" max="10" width="15.625" style="16" customWidth="1"/>
    <col min="11" max="12" width="9" style="16"/>
    <col min="13" max="14" width="11.125" style="16" customWidth="1"/>
    <col min="15" max="15" width="15.625" style="16" customWidth="1"/>
    <col min="16" max="16384" width="9" style="16"/>
  </cols>
  <sheetData>
    <row r="1" spans="1:16" ht="14.45" customHeight="1" x14ac:dyDescent="0.15"/>
    <row r="2" spans="1:16" ht="18" customHeight="1" x14ac:dyDescent="0.2">
      <c r="C2" s="82" t="s">
        <v>2</v>
      </c>
      <c r="D2" s="83"/>
      <c r="E2" s="76"/>
      <c r="F2" s="77"/>
      <c r="G2" s="17" t="s">
        <v>4</v>
      </c>
      <c r="H2" s="76"/>
      <c r="I2" s="77"/>
      <c r="J2" s="17" t="s">
        <v>233</v>
      </c>
      <c r="K2" s="66"/>
      <c r="L2" s="67"/>
      <c r="M2" s="67"/>
      <c r="N2" s="68"/>
    </row>
    <row r="3" spans="1:16" ht="18" customHeight="1" x14ac:dyDescent="0.2">
      <c r="C3" s="82" t="s">
        <v>3</v>
      </c>
      <c r="D3" s="83"/>
      <c r="E3" s="84"/>
      <c r="F3" s="85"/>
      <c r="G3" s="18" t="s">
        <v>221</v>
      </c>
      <c r="H3" s="86">
        <f>N48</f>
        <v>0</v>
      </c>
      <c r="I3" s="87"/>
      <c r="J3" s="19" t="s">
        <v>229</v>
      </c>
      <c r="K3" s="66"/>
      <c r="L3" s="67"/>
      <c r="M3" s="67"/>
      <c r="N3" s="68"/>
    </row>
    <row r="4" spans="1:16" ht="14.45" customHeight="1" x14ac:dyDescent="0.15"/>
    <row r="5" spans="1:16" ht="18" x14ac:dyDescent="0.15">
      <c r="A5" s="78" t="s">
        <v>225</v>
      </c>
      <c r="B5" s="79"/>
      <c r="C5" s="80" t="s">
        <v>235</v>
      </c>
      <c r="D5" s="81"/>
      <c r="E5" s="38">
        <f>M48</f>
        <v>233150</v>
      </c>
      <c r="F5" s="69" t="s">
        <v>234</v>
      </c>
      <c r="G5" s="70"/>
      <c r="H5" s="71">
        <f>N48</f>
        <v>0</v>
      </c>
      <c r="I5" s="72"/>
      <c r="O5" s="39"/>
    </row>
    <row r="6" spans="1:16" ht="15" thickBot="1" x14ac:dyDescent="0.2">
      <c r="A6" s="40" t="s">
        <v>231</v>
      </c>
      <c r="B6" s="40" t="s">
        <v>6</v>
      </c>
      <c r="C6" s="41" t="s">
        <v>230</v>
      </c>
      <c r="D6" s="41" t="s">
        <v>221</v>
      </c>
      <c r="E6" s="41" t="s">
        <v>232</v>
      </c>
      <c r="F6" s="40" t="s">
        <v>231</v>
      </c>
      <c r="G6" s="40" t="s">
        <v>6</v>
      </c>
      <c r="H6" s="41" t="s">
        <v>230</v>
      </c>
      <c r="I6" s="41" t="s">
        <v>221</v>
      </c>
      <c r="J6" s="41" t="s">
        <v>232</v>
      </c>
      <c r="K6" s="40" t="s">
        <v>231</v>
      </c>
      <c r="L6" s="40" t="s">
        <v>6</v>
      </c>
      <c r="M6" s="41" t="s">
        <v>230</v>
      </c>
      <c r="N6" s="41" t="s">
        <v>221</v>
      </c>
      <c r="O6" s="41" t="s">
        <v>232</v>
      </c>
    </row>
    <row r="7" spans="1:16" ht="14.45" customHeight="1" thickTop="1" x14ac:dyDescent="0.15">
      <c r="A7" s="42" t="s">
        <v>13</v>
      </c>
      <c r="B7" s="43" t="s">
        <v>24</v>
      </c>
      <c r="C7" s="44">
        <f>熱海･伊東!C80</f>
        <v>800</v>
      </c>
      <c r="D7" s="44">
        <f>熱海･伊東!D80</f>
        <v>0</v>
      </c>
      <c r="E7" s="44"/>
      <c r="F7" s="45" t="s">
        <v>100</v>
      </c>
      <c r="G7" s="46" t="s">
        <v>101</v>
      </c>
      <c r="H7" s="44">
        <f>沼津･三島･函南!H82</f>
        <v>5900</v>
      </c>
      <c r="I7" s="44">
        <f>沼津･三島･函南!I82</f>
        <v>0</v>
      </c>
      <c r="J7" s="47"/>
      <c r="K7" s="45" t="s">
        <v>211</v>
      </c>
      <c r="L7" s="46" t="s">
        <v>168</v>
      </c>
      <c r="M7" s="44">
        <f>富士･富士宮!H82</f>
        <v>2720</v>
      </c>
      <c r="N7" s="44">
        <f>富士･富士宮!I82</f>
        <v>0</v>
      </c>
      <c r="O7" s="48"/>
    </row>
    <row r="8" spans="1:16" ht="14.45" customHeight="1" x14ac:dyDescent="0.15">
      <c r="A8" s="49" t="s">
        <v>14</v>
      </c>
      <c r="B8" s="50" t="s">
        <v>25</v>
      </c>
      <c r="C8" s="33">
        <f>熱海･伊東!C81</f>
        <v>800</v>
      </c>
      <c r="D8" s="33">
        <f>熱海･伊東!D81</f>
        <v>0</v>
      </c>
      <c r="E8" s="51"/>
      <c r="F8" s="52" t="s">
        <v>105</v>
      </c>
      <c r="G8" s="53" t="s">
        <v>107</v>
      </c>
      <c r="H8" s="33">
        <f>沼津･三島･函南!H83</f>
        <v>3100</v>
      </c>
      <c r="I8" s="33">
        <f>沼津･三島･函南!I83</f>
        <v>0</v>
      </c>
      <c r="J8" s="51"/>
      <c r="K8" s="52" t="s">
        <v>212</v>
      </c>
      <c r="L8" s="54" t="s">
        <v>169</v>
      </c>
      <c r="M8" s="33">
        <f>富士･富士宮!H83</f>
        <v>4700</v>
      </c>
      <c r="N8" s="33">
        <f>富士･富士宮!I83</f>
        <v>0</v>
      </c>
      <c r="O8" s="27"/>
      <c r="P8" s="20"/>
    </row>
    <row r="9" spans="1:16" ht="14.45" customHeight="1" x14ac:dyDescent="0.15">
      <c r="A9" s="49" t="s">
        <v>15</v>
      </c>
      <c r="B9" s="50" t="s">
        <v>26</v>
      </c>
      <c r="C9" s="33">
        <f>熱海･伊東!C82</f>
        <v>1600</v>
      </c>
      <c r="D9" s="33">
        <f>熱海･伊東!D82</f>
        <v>0</v>
      </c>
      <c r="E9" s="51"/>
      <c r="F9" s="52" t="s">
        <v>106</v>
      </c>
      <c r="G9" s="53" t="s">
        <v>108</v>
      </c>
      <c r="H9" s="33">
        <f>沼津･三島･函南!H84</f>
        <v>2080</v>
      </c>
      <c r="I9" s="33">
        <f>沼津･三島･函南!I84</f>
        <v>0</v>
      </c>
      <c r="J9" s="51"/>
      <c r="K9" s="45" t="s">
        <v>213</v>
      </c>
      <c r="L9" s="53" t="s">
        <v>170</v>
      </c>
      <c r="M9" s="44">
        <f>富士･富士宮!H84</f>
        <v>1500</v>
      </c>
      <c r="N9" s="44">
        <f>富士･富士宮!I84</f>
        <v>0</v>
      </c>
      <c r="O9" s="48"/>
    </row>
    <row r="10" spans="1:16" ht="14.45" customHeight="1" x14ac:dyDescent="0.15">
      <c r="A10" s="49" t="s">
        <v>16</v>
      </c>
      <c r="B10" s="50" t="s">
        <v>27</v>
      </c>
      <c r="C10" s="33">
        <f>熱海･伊東!C83</f>
        <v>1900</v>
      </c>
      <c r="D10" s="33">
        <f>熱海･伊東!D83</f>
        <v>0</v>
      </c>
      <c r="E10" s="51"/>
      <c r="F10" s="52" t="s">
        <v>102</v>
      </c>
      <c r="G10" s="53" t="s">
        <v>104</v>
      </c>
      <c r="H10" s="33">
        <f>沼津･三島･函南!H85</f>
        <v>6600</v>
      </c>
      <c r="I10" s="33">
        <f>沼津･三島･函南!I85</f>
        <v>0</v>
      </c>
      <c r="J10" s="51"/>
      <c r="K10" s="52" t="s">
        <v>195</v>
      </c>
      <c r="L10" s="53" t="s">
        <v>171</v>
      </c>
      <c r="M10" s="33">
        <f>富士･富士宮!H85</f>
        <v>3450</v>
      </c>
      <c r="N10" s="33">
        <f>富士･富士宮!I85</f>
        <v>0</v>
      </c>
      <c r="O10" s="27"/>
    </row>
    <row r="11" spans="1:16" ht="14.45" customHeight="1" x14ac:dyDescent="0.15">
      <c r="A11" s="49" t="s">
        <v>17</v>
      </c>
      <c r="B11" s="50" t="s">
        <v>31</v>
      </c>
      <c r="C11" s="33">
        <f>熱海･伊東!C84</f>
        <v>530</v>
      </c>
      <c r="D11" s="33">
        <f>熱海･伊東!D84</f>
        <v>0</v>
      </c>
      <c r="E11" s="51"/>
      <c r="F11" s="52" t="s">
        <v>103</v>
      </c>
      <c r="G11" s="53" t="s">
        <v>35</v>
      </c>
      <c r="H11" s="33">
        <f>沼津･三島･函南!H86</f>
        <v>4100</v>
      </c>
      <c r="I11" s="33">
        <f>沼津･三島･函南!I86</f>
        <v>0</v>
      </c>
      <c r="J11" s="51"/>
      <c r="K11" s="52" t="s">
        <v>196</v>
      </c>
      <c r="L11" s="53" t="s">
        <v>172</v>
      </c>
      <c r="M11" s="33">
        <f>富士･富士宮!H86</f>
        <v>1800</v>
      </c>
      <c r="N11" s="33">
        <f>富士･富士宮!I86</f>
        <v>0</v>
      </c>
      <c r="O11" s="27"/>
    </row>
    <row r="12" spans="1:16" ht="14.45" customHeight="1" x14ac:dyDescent="0.15">
      <c r="A12" s="49" t="s">
        <v>18</v>
      </c>
      <c r="B12" s="50" t="s">
        <v>32</v>
      </c>
      <c r="C12" s="33">
        <f>熱海･伊東!C85</f>
        <v>380</v>
      </c>
      <c r="D12" s="33">
        <f>熱海･伊東!D85</f>
        <v>0</v>
      </c>
      <c r="E12" s="51"/>
      <c r="F12" s="52" t="s">
        <v>118</v>
      </c>
      <c r="G12" s="53" t="s">
        <v>109</v>
      </c>
      <c r="H12" s="33">
        <f>沼津･三島･函南!H87</f>
        <v>2100</v>
      </c>
      <c r="I12" s="33">
        <f>沼津･三島･函南!I87</f>
        <v>0</v>
      </c>
      <c r="J12" s="51"/>
      <c r="K12" s="52" t="s">
        <v>197</v>
      </c>
      <c r="L12" s="53" t="s">
        <v>173</v>
      </c>
      <c r="M12" s="33">
        <f>富士･富士宮!H87</f>
        <v>1700</v>
      </c>
      <c r="N12" s="33">
        <f>富士･富士宮!I87</f>
        <v>0</v>
      </c>
      <c r="O12" s="27"/>
    </row>
    <row r="13" spans="1:16" ht="14.45" customHeight="1" x14ac:dyDescent="0.15">
      <c r="A13" s="49" t="s">
        <v>19</v>
      </c>
      <c r="B13" s="50" t="s">
        <v>33</v>
      </c>
      <c r="C13" s="33">
        <f>熱海･伊東!C86</f>
        <v>260</v>
      </c>
      <c r="D13" s="33">
        <f>熱海･伊東!D86</f>
        <v>0</v>
      </c>
      <c r="E13" s="51"/>
      <c r="F13" s="52" t="s">
        <v>119</v>
      </c>
      <c r="G13" s="53" t="s">
        <v>110</v>
      </c>
      <c r="H13" s="33">
        <f>沼津･三島･函南!H88</f>
        <v>2200</v>
      </c>
      <c r="I13" s="33">
        <f>沼津･三島･函南!I88</f>
        <v>0</v>
      </c>
      <c r="J13" s="51"/>
      <c r="K13" s="52" t="s">
        <v>198</v>
      </c>
      <c r="L13" s="53" t="s">
        <v>174</v>
      </c>
      <c r="M13" s="33">
        <f>富士･富士宮!H88</f>
        <v>2000</v>
      </c>
      <c r="N13" s="33">
        <f>富士･富士宮!I88</f>
        <v>0</v>
      </c>
      <c r="O13" s="27"/>
    </row>
    <row r="14" spans="1:16" ht="14.45" customHeight="1" x14ac:dyDescent="0.15">
      <c r="A14" s="49" t="s">
        <v>20</v>
      </c>
      <c r="B14" s="50" t="s">
        <v>34</v>
      </c>
      <c r="C14" s="33">
        <f>熱海･伊東!C87</f>
        <v>730</v>
      </c>
      <c r="D14" s="33">
        <f>熱海･伊東!D87</f>
        <v>0</v>
      </c>
      <c r="E14" s="51"/>
      <c r="F14" s="52" t="s">
        <v>120</v>
      </c>
      <c r="G14" s="53" t="s">
        <v>111</v>
      </c>
      <c r="H14" s="33">
        <f>沼津･三島･函南!H89</f>
        <v>2500</v>
      </c>
      <c r="I14" s="33">
        <f>沼津･三島･函南!I89</f>
        <v>0</v>
      </c>
      <c r="J14" s="51"/>
      <c r="K14" s="52" t="s">
        <v>199</v>
      </c>
      <c r="L14" s="53" t="s">
        <v>175</v>
      </c>
      <c r="M14" s="33">
        <f>富士･富士宮!H89</f>
        <v>2500</v>
      </c>
      <c r="N14" s="33">
        <f>富士･富士宮!I89</f>
        <v>0</v>
      </c>
      <c r="O14" s="27"/>
    </row>
    <row r="15" spans="1:16" ht="14.45" customHeight="1" x14ac:dyDescent="0.15">
      <c r="A15" s="49" t="s">
        <v>21</v>
      </c>
      <c r="B15" s="50" t="s">
        <v>28</v>
      </c>
      <c r="C15" s="33">
        <f>熱海･伊東!C88</f>
        <v>2350</v>
      </c>
      <c r="D15" s="33">
        <f>熱海･伊東!D88</f>
        <v>0</v>
      </c>
      <c r="E15" s="51"/>
      <c r="F15" s="52" t="s">
        <v>222</v>
      </c>
      <c r="G15" s="53" t="s">
        <v>116</v>
      </c>
      <c r="H15" s="33">
        <f>沼津･三島･函南!H90</f>
        <v>1200</v>
      </c>
      <c r="I15" s="33">
        <f>沼津･三島･函南!I90</f>
        <v>0</v>
      </c>
      <c r="J15" s="51"/>
      <c r="K15" s="52" t="s">
        <v>200</v>
      </c>
      <c r="L15" s="53" t="s">
        <v>159</v>
      </c>
      <c r="M15" s="33">
        <f>富士･富士宮!H90</f>
        <v>2400</v>
      </c>
      <c r="N15" s="33">
        <f>富士･富士宮!I90</f>
        <v>0</v>
      </c>
      <c r="O15" s="27"/>
    </row>
    <row r="16" spans="1:16" ht="14.45" customHeight="1" x14ac:dyDescent="0.15">
      <c r="A16" s="49" t="s">
        <v>22</v>
      </c>
      <c r="B16" s="50" t="s">
        <v>35</v>
      </c>
      <c r="C16" s="33">
        <f>熱海･伊東!C89</f>
        <v>7250</v>
      </c>
      <c r="D16" s="33">
        <f>熱海･伊東!D89</f>
        <v>0</v>
      </c>
      <c r="E16" s="51"/>
      <c r="F16" s="49" t="s">
        <v>223</v>
      </c>
      <c r="G16" s="53" t="s">
        <v>117</v>
      </c>
      <c r="H16" s="55">
        <f>沼津･三島･函南!M80</f>
        <v>5800</v>
      </c>
      <c r="I16" s="55">
        <f>沼津･三島･函南!N80</f>
        <v>0</v>
      </c>
      <c r="J16" s="51"/>
      <c r="K16" s="49" t="s">
        <v>201</v>
      </c>
      <c r="L16" s="53" t="s">
        <v>176</v>
      </c>
      <c r="M16" s="33">
        <f>富士･富士宮!M80</f>
        <v>1650</v>
      </c>
      <c r="N16" s="33">
        <f>富士･富士宮!N80</f>
        <v>0</v>
      </c>
      <c r="O16" s="27"/>
    </row>
    <row r="17" spans="1:15" ht="14.45" customHeight="1" x14ac:dyDescent="0.15">
      <c r="A17" s="49" t="s">
        <v>23</v>
      </c>
      <c r="B17" s="50" t="s">
        <v>29</v>
      </c>
      <c r="C17" s="33">
        <f>熱海･伊東!C90</f>
        <v>5350</v>
      </c>
      <c r="D17" s="33">
        <f>熱海･伊東!D90</f>
        <v>0</v>
      </c>
      <c r="E17" s="51"/>
      <c r="F17" s="49" t="s">
        <v>121</v>
      </c>
      <c r="G17" s="56" t="s">
        <v>112</v>
      </c>
      <c r="H17" s="33">
        <f>沼津･三島･函南!M81</f>
        <v>3500</v>
      </c>
      <c r="I17" s="33">
        <f>沼津･三島･函南!N81</f>
        <v>0</v>
      </c>
      <c r="J17" s="57"/>
      <c r="K17" s="49" t="s">
        <v>202</v>
      </c>
      <c r="L17" s="53" t="s">
        <v>177</v>
      </c>
      <c r="M17" s="33">
        <f>富士･富士宮!M81</f>
        <v>3100</v>
      </c>
      <c r="N17" s="33">
        <f>富士･富士宮!N81</f>
        <v>0</v>
      </c>
      <c r="O17" s="27"/>
    </row>
    <row r="18" spans="1:15" ht="14.45" customHeight="1" x14ac:dyDescent="0.15">
      <c r="A18" s="52" t="s">
        <v>36</v>
      </c>
      <c r="B18" s="53" t="s">
        <v>30</v>
      </c>
      <c r="C18" s="33">
        <f>熱海･伊東!H80</f>
        <v>4650</v>
      </c>
      <c r="D18" s="33">
        <f>熱海･伊東!I80</f>
        <v>0</v>
      </c>
      <c r="E18" s="51"/>
      <c r="F18" s="49" t="s">
        <v>122</v>
      </c>
      <c r="G18" s="53" t="s">
        <v>113</v>
      </c>
      <c r="H18" s="44">
        <f>沼津･三島･函南!M82</f>
        <v>3400</v>
      </c>
      <c r="I18" s="44">
        <f>沼津･三島･函南!N82</f>
        <v>0</v>
      </c>
      <c r="J18" s="51"/>
      <c r="K18" s="49" t="s">
        <v>203</v>
      </c>
      <c r="L18" s="53" t="s">
        <v>178</v>
      </c>
      <c r="M18" s="58">
        <f>富士･富士宮!M82</f>
        <v>1500</v>
      </c>
      <c r="N18" s="58">
        <f>富士･富士宮!N82</f>
        <v>0</v>
      </c>
      <c r="O18" s="27"/>
    </row>
    <row r="19" spans="1:15" ht="14.45" customHeight="1" x14ac:dyDescent="0.15">
      <c r="A19" s="52" t="s">
        <v>37</v>
      </c>
      <c r="B19" s="53" t="s">
        <v>67</v>
      </c>
      <c r="C19" s="33">
        <f>熱海･伊東!H81</f>
        <v>1400</v>
      </c>
      <c r="D19" s="33">
        <f>熱海･伊東!I81</f>
        <v>0</v>
      </c>
      <c r="E19" s="51"/>
      <c r="F19" s="49" t="s">
        <v>123</v>
      </c>
      <c r="G19" s="53" t="s">
        <v>114</v>
      </c>
      <c r="H19" s="33">
        <f>沼津･三島･函南!M83</f>
        <v>3500</v>
      </c>
      <c r="I19" s="33">
        <f>沼津･三島･函南!N83</f>
        <v>0</v>
      </c>
      <c r="J19" s="51"/>
      <c r="K19" s="49" t="s">
        <v>204</v>
      </c>
      <c r="L19" s="53" t="s">
        <v>179</v>
      </c>
      <c r="M19" s="58">
        <f>富士･富士宮!M83</f>
        <v>500</v>
      </c>
      <c r="N19" s="58">
        <f>富士･富士宮!N83</f>
        <v>0</v>
      </c>
      <c r="O19" s="27"/>
    </row>
    <row r="20" spans="1:15" ht="14.45" customHeight="1" x14ac:dyDescent="0.15">
      <c r="A20" s="49" t="s">
        <v>38</v>
      </c>
      <c r="B20" s="50" t="s">
        <v>41</v>
      </c>
      <c r="C20" s="33">
        <f>東伊豆･西伊豆･下田!C80</f>
        <v>2000</v>
      </c>
      <c r="D20" s="33">
        <f>東伊豆･西伊豆･下田!D80</f>
        <v>0</v>
      </c>
      <c r="E20" s="51"/>
      <c r="F20" s="49" t="s">
        <v>124</v>
      </c>
      <c r="G20" s="53" t="s">
        <v>115</v>
      </c>
      <c r="H20" s="33">
        <f>沼津･三島･函南!M84</f>
        <v>3200</v>
      </c>
      <c r="I20" s="33">
        <f>沼津･三島･函南!N84</f>
        <v>0</v>
      </c>
      <c r="J20" s="51"/>
      <c r="K20" s="49" t="s">
        <v>205</v>
      </c>
      <c r="L20" s="53" t="s">
        <v>180</v>
      </c>
      <c r="M20" s="58">
        <f>富士･富士宮!M84</f>
        <v>500</v>
      </c>
      <c r="N20" s="58">
        <f>富士･富士宮!N84</f>
        <v>0</v>
      </c>
      <c r="O20" s="27"/>
    </row>
    <row r="21" spans="1:15" ht="14.45" customHeight="1" x14ac:dyDescent="0.15">
      <c r="A21" s="49" t="s">
        <v>39</v>
      </c>
      <c r="B21" s="50" t="s">
        <v>42</v>
      </c>
      <c r="C21" s="33">
        <f>東伊豆･西伊豆･下田!C81</f>
        <v>1850</v>
      </c>
      <c r="D21" s="33">
        <f>東伊豆･西伊豆･下田!D81</f>
        <v>0</v>
      </c>
      <c r="E21" s="51"/>
      <c r="F21" s="49" t="s">
        <v>131</v>
      </c>
      <c r="G21" s="50" t="s">
        <v>125</v>
      </c>
      <c r="H21" s="33">
        <f>裾野・御殿場・小山!C80</f>
        <v>2180</v>
      </c>
      <c r="I21" s="33">
        <f>裾野・御殿場・小山!D80</f>
        <v>0</v>
      </c>
      <c r="J21" s="27"/>
      <c r="K21" s="49" t="s">
        <v>206</v>
      </c>
      <c r="L21" s="53" t="s">
        <v>181</v>
      </c>
      <c r="M21" s="58">
        <f>富士･富士宮!M85</f>
        <v>300</v>
      </c>
      <c r="N21" s="58">
        <f>富士･富士宮!N85</f>
        <v>0</v>
      </c>
      <c r="O21" s="27"/>
    </row>
    <row r="22" spans="1:15" ht="14.45" customHeight="1" x14ac:dyDescent="0.15">
      <c r="A22" s="49" t="s">
        <v>40</v>
      </c>
      <c r="B22" s="50" t="s">
        <v>274</v>
      </c>
      <c r="C22" s="33">
        <f>東伊豆･西伊豆･下田!C82</f>
        <v>1800</v>
      </c>
      <c r="D22" s="33">
        <f>東伊豆･西伊豆･下田!D82</f>
        <v>0</v>
      </c>
      <c r="E22" s="51"/>
      <c r="F22" s="49" t="s">
        <v>132</v>
      </c>
      <c r="G22" s="50" t="s">
        <v>126</v>
      </c>
      <c r="H22" s="33">
        <f>裾野・御殿場・小山!C81</f>
        <v>2280</v>
      </c>
      <c r="I22" s="33">
        <f>裾野・御殿場・小山!D81</f>
        <v>0</v>
      </c>
      <c r="J22" s="27"/>
      <c r="K22" s="49" t="s">
        <v>207</v>
      </c>
      <c r="L22" s="53" t="s">
        <v>182</v>
      </c>
      <c r="M22" s="58">
        <f>富士･富士宮!M86</f>
        <v>500</v>
      </c>
      <c r="N22" s="58">
        <f>富士･富士宮!N86</f>
        <v>0</v>
      </c>
      <c r="O22" s="27"/>
    </row>
    <row r="23" spans="1:15" ht="14.45" customHeight="1" x14ac:dyDescent="0.15">
      <c r="A23" s="49" t="s">
        <v>56</v>
      </c>
      <c r="B23" s="50" t="s">
        <v>43</v>
      </c>
      <c r="C23" s="33">
        <f>東伊豆･西伊豆･下田!C83</f>
        <v>500</v>
      </c>
      <c r="D23" s="33">
        <f>東伊豆･西伊豆･下田!D83</f>
        <v>0</v>
      </c>
      <c r="E23" s="51"/>
      <c r="F23" s="49" t="s">
        <v>133</v>
      </c>
      <c r="G23" s="50" t="s">
        <v>127</v>
      </c>
      <c r="H23" s="33">
        <f>裾野・御殿場・小山!C82</f>
        <v>930</v>
      </c>
      <c r="I23" s="33">
        <f>裾野・御殿場・小山!D82</f>
        <v>0</v>
      </c>
      <c r="J23" s="27"/>
      <c r="K23" s="49" t="s">
        <v>208</v>
      </c>
      <c r="L23" s="53" t="s">
        <v>183</v>
      </c>
      <c r="M23" s="58">
        <f>富士･富士宮!M87</f>
        <v>1050</v>
      </c>
      <c r="N23" s="58">
        <f>富士･富士宮!N87</f>
        <v>0</v>
      </c>
      <c r="O23" s="27"/>
    </row>
    <row r="24" spans="1:15" ht="14.45" customHeight="1" x14ac:dyDescent="0.15">
      <c r="A24" s="49" t="s">
        <v>57</v>
      </c>
      <c r="B24" s="50" t="s">
        <v>45</v>
      </c>
      <c r="C24" s="33">
        <f>東伊豆･西伊豆･下田!C84</f>
        <v>9600</v>
      </c>
      <c r="D24" s="33">
        <f>東伊豆･西伊豆･下田!D84</f>
        <v>0</v>
      </c>
      <c r="E24" s="51"/>
      <c r="F24" s="49" t="s">
        <v>134</v>
      </c>
      <c r="G24" s="50" t="s">
        <v>128</v>
      </c>
      <c r="H24" s="33">
        <f>裾野・御殿場・小山!C83</f>
        <v>1880</v>
      </c>
      <c r="I24" s="33">
        <f>裾野・御殿場・小山!D83</f>
        <v>0</v>
      </c>
      <c r="J24" s="27"/>
      <c r="K24" s="50"/>
      <c r="L24" s="50"/>
      <c r="M24" s="58">
        <f>富士･富士宮!M88</f>
        <v>0</v>
      </c>
      <c r="N24" s="58">
        <f>富士･富士宮!N88</f>
        <v>0</v>
      </c>
      <c r="O24" s="27"/>
    </row>
    <row r="25" spans="1:15" ht="14.45" customHeight="1" x14ac:dyDescent="0.15">
      <c r="A25" s="49" t="s">
        <v>58</v>
      </c>
      <c r="B25" s="50" t="s">
        <v>46</v>
      </c>
      <c r="C25" s="33">
        <f>東伊豆･西伊豆･下田!C85</f>
        <v>3050</v>
      </c>
      <c r="D25" s="33">
        <f>東伊豆･西伊豆･下田!D85</f>
        <v>0</v>
      </c>
      <c r="E25" s="51"/>
      <c r="F25" s="49" t="s">
        <v>135</v>
      </c>
      <c r="G25" s="50" t="s">
        <v>129</v>
      </c>
      <c r="H25" s="33">
        <f>裾野・御殿場・小山!C84</f>
        <v>450</v>
      </c>
      <c r="I25" s="33">
        <f>裾野・御殿場・小山!D84</f>
        <v>0</v>
      </c>
      <c r="J25" s="27"/>
      <c r="K25" s="21"/>
      <c r="L25" s="21"/>
      <c r="M25" s="21"/>
      <c r="N25" s="59"/>
      <c r="O25" s="21"/>
    </row>
    <row r="26" spans="1:15" ht="14.45" customHeight="1" x14ac:dyDescent="0.15">
      <c r="A26" s="49" t="s">
        <v>59</v>
      </c>
      <c r="B26" s="50" t="s">
        <v>47</v>
      </c>
      <c r="C26" s="33">
        <f>東伊豆･西伊豆･下田!C86</f>
        <v>1550</v>
      </c>
      <c r="D26" s="33">
        <f>東伊豆･西伊豆･下田!D86</f>
        <v>0</v>
      </c>
      <c r="E26" s="51"/>
      <c r="F26" s="49" t="s">
        <v>136</v>
      </c>
      <c r="G26" s="50" t="s">
        <v>130</v>
      </c>
      <c r="H26" s="33">
        <f>裾野・御殿場・小山!C85</f>
        <v>380</v>
      </c>
      <c r="I26" s="33">
        <f>裾野・御殿場・小山!D85</f>
        <v>0</v>
      </c>
      <c r="J26" s="27"/>
      <c r="K26" s="21"/>
      <c r="L26" s="21"/>
      <c r="M26" s="21"/>
      <c r="N26" s="59"/>
      <c r="O26" s="21"/>
    </row>
    <row r="27" spans="1:15" ht="14.45" customHeight="1" x14ac:dyDescent="0.15">
      <c r="A27" s="49" t="s">
        <v>60</v>
      </c>
      <c r="B27" s="50" t="s">
        <v>49</v>
      </c>
      <c r="C27" s="33">
        <f>東伊豆･西伊豆･下田!C87</f>
        <v>950</v>
      </c>
      <c r="D27" s="33">
        <f>東伊豆･西伊豆･下田!D87</f>
        <v>0</v>
      </c>
      <c r="E27" s="51"/>
      <c r="F27" s="49" t="s">
        <v>146</v>
      </c>
      <c r="G27" s="50" t="s">
        <v>138</v>
      </c>
      <c r="H27" s="33">
        <f>裾野・御殿場・小山!C86</f>
        <v>1400</v>
      </c>
      <c r="I27" s="33">
        <f>裾野・御殿場・小山!D86</f>
        <v>0</v>
      </c>
      <c r="J27" s="27"/>
      <c r="K27" s="21"/>
      <c r="L27" s="21"/>
      <c r="M27" s="21"/>
      <c r="N27" s="59"/>
      <c r="O27" s="21"/>
    </row>
    <row r="28" spans="1:15" ht="14.45" customHeight="1" x14ac:dyDescent="0.15">
      <c r="A28" s="49" t="s">
        <v>61</v>
      </c>
      <c r="B28" s="50" t="s">
        <v>48</v>
      </c>
      <c r="C28" s="33">
        <f>東伊豆･西伊豆･下田!C88</f>
        <v>800</v>
      </c>
      <c r="D28" s="33">
        <f>東伊豆･西伊豆･下田!D88</f>
        <v>0</v>
      </c>
      <c r="E28" s="51"/>
      <c r="F28" s="49" t="s">
        <v>147</v>
      </c>
      <c r="G28" s="22" t="s">
        <v>137</v>
      </c>
      <c r="H28" s="33">
        <f>裾野・御殿場・小山!C87</f>
        <v>5550</v>
      </c>
      <c r="I28" s="33">
        <f>裾野・御殿場・小山!D87</f>
        <v>0</v>
      </c>
      <c r="J28" s="27"/>
      <c r="K28" s="21"/>
      <c r="L28" s="21"/>
      <c r="M28" s="60"/>
      <c r="N28" s="59"/>
      <c r="O28" s="21"/>
    </row>
    <row r="29" spans="1:15" ht="14.45" customHeight="1" x14ac:dyDescent="0.15">
      <c r="A29" s="49" t="s">
        <v>62</v>
      </c>
      <c r="B29" s="50" t="s">
        <v>50</v>
      </c>
      <c r="C29" s="33">
        <f>東伊豆･西伊豆･下田!C89</f>
        <v>250</v>
      </c>
      <c r="D29" s="33">
        <f>東伊豆･西伊豆･下田!D89</f>
        <v>0</v>
      </c>
      <c r="E29" s="51"/>
      <c r="F29" s="49" t="s">
        <v>148</v>
      </c>
      <c r="G29" s="50" t="s">
        <v>224</v>
      </c>
      <c r="H29" s="33">
        <f>裾野・御殿場・小山!C88</f>
        <v>800</v>
      </c>
      <c r="I29" s="33">
        <f>裾野・御殿場・小山!D88</f>
        <v>0</v>
      </c>
      <c r="J29" s="27"/>
      <c r="K29" s="21"/>
      <c r="L29" s="21"/>
      <c r="M29" s="21"/>
      <c r="N29" s="59"/>
      <c r="O29" s="21"/>
    </row>
    <row r="30" spans="1:15" ht="14.45" customHeight="1" x14ac:dyDescent="0.15">
      <c r="A30" s="49" t="s">
        <v>63</v>
      </c>
      <c r="B30" s="50" t="s">
        <v>51</v>
      </c>
      <c r="C30" s="33">
        <f>東伊豆･西伊豆･下田!C90</f>
        <v>350</v>
      </c>
      <c r="D30" s="33">
        <f>東伊豆･西伊豆･下田!D90</f>
        <v>0</v>
      </c>
      <c r="E30" s="51"/>
      <c r="F30" s="49" t="s">
        <v>149</v>
      </c>
      <c r="G30" s="50" t="s">
        <v>140</v>
      </c>
      <c r="H30" s="61">
        <f>裾野・御殿場・小山!C89</f>
        <v>1550</v>
      </c>
      <c r="I30" s="61">
        <f>裾野・御殿場・小山!D89</f>
        <v>0</v>
      </c>
      <c r="J30" s="27"/>
      <c r="K30" s="21"/>
      <c r="L30" s="21"/>
      <c r="M30" s="21"/>
      <c r="N30" s="59"/>
      <c r="O30" s="21"/>
    </row>
    <row r="31" spans="1:15" ht="14.45" customHeight="1" x14ac:dyDescent="0.15">
      <c r="A31" s="52" t="s">
        <v>64</v>
      </c>
      <c r="B31" s="53" t="s">
        <v>52</v>
      </c>
      <c r="C31" s="33">
        <f>東伊豆･西伊豆･下田!H80</f>
        <v>150</v>
      </c>
      <c r="D31" s="33">
        <f>東伊豆･西伊豆･下田!I80</f>
        <v>0</v>
      </c>
      <c r="E31" s="51"/>
      <c r="F31" s="49" t="s">
        <v>150</v>
      </c>
      <c r="G31" s="50" t="s">
        <v>141</v>
      </c>
      <c r="H31" s="61">
        <f>裾野・御殿場・小山!C90</f>
        <v>450</v>
      </c>
      <c r="I31" s="61">
        <f>裾野・御殿場・小山!D90</f>
        <v>0</v>
      </c>
      <c r="J31" s="27"/>
      <c r="K31" s="21"/>
      <c r="L31" s="21"/>
      <c r="M31" s="21"/>
      <c r="N31" s="59"/>
      <c r="O31" s="21"/>
    </row>
    <row r="32" spans="1:15" ht="14.45" customHeight="1" x14ac:dyDescent="0.15">
      <c r="A32" s="52" t="s">
        <v>65</v>
      </c>
      <c r="B32" s="53" t="s">
        <v>53</v>
      </c>
      <c r="C32" s="33">
        <f>東伊豆･西伊豆･下田!H81</f>
        <v>200</v>
      </c>
      <c r="D32" s="33">
        <f>東伊豆･西伊豆･下田!I81</f>
        <v>0</v>
      </c>
      <c r="E32" s="51"/>
      <c r="F32" s="52" t="s">
        <v>151</v>
      </c>
      <c r="G32" s="53" t="s">
        <v>142</v>
      </c>
      <c r="H32" s="33">
        <f>裾野・御殿場・小山!H80</f>
        <v>1400</v>
      </c>
      <c r="I32" s="33">
        <f>裾野・御殿場・小山!I80</f>
        <v>0</v>
      </c>
      <c r="J32" s="27"/>
      <c r="K32" s="21"/>
      <c r="L32" s="21"/>
      <c r="M32" s="21"/>
      <c r="N32" s="59"/>
      <c r="O32" s="21"/>
    </row>
    <row r="33" spans="1:15" ht="14.45" customHeight="1" x14ac:dyDescent="0.15">
      <c r="A33" s="52" t="s">
        <v>66</v>
      </c>
      <c r="B33" s="53" t="s">
        <v>54</v>
      </c>
      <c r="C33" s="33">
        <f>東伊豆･西伊豆･下田!H82</f>
        <v>450</v>
      </c>
      <c r="D33" s="33">
        <f>東伊豆･西伊豆･下田!I82</f>
        <v>0</v>
      </c>
      <c r="E33" s="51"/>
      <c r="F33" s="52" t="s">
        <v>152</v>
      </c>
      <c r="G33" s="53" t="s">
        <v>143</v>
      </c>
      <c r="H33" s="33">
        <f>裾野・御殿場・小山!H81</f>
        <v>1500</v>
      </c>
      <c r="I33" s="33">
        <f>裾野・御殿場・小山!I81</f>
        <v>0</v>
      </c>
      <c r="J33" s="27"/>
      <c r="K33" s="21"/>
      <c r="L33" s="21"/>
      <c r="M33" s="21"/>
      <c r="N33" s="59"/>
      <c r="O33" s="21"/>
    </row>
    <row r="34" spans="1:15" ht="14.45" customHeight="1" x14ac:dyDescent="0.15">
      <c r="A34" s="52" t="s">
        <v>68</v>
      </c>
      <c r="B34" s="53" t="s">
        <v>55</v>
      </c>
      <c r="C34" s="33">
        <f>東伊豆･西伊豆･下田!H83</f>
        <v>600</v>
      </c>
      <c r="D34" s="33">
        <f>東伊豆･西伊豆･下田!I83</f>
        <v>0</v>
      </c>
      <c r="E34" s="51"/>
      <c r="F34" s="52" t="s">
        <v>153</v>
      </c>
      <c r="G34" s="53" t="s">
        <v>145</v>
      </c>
      <c r="H34" s="33">
        <f>裾野・御殿場・小山!H82</f>
        <v>400</v>
      </c>
      <c r="I34" s="33">
        <f>裾野・御殿場・小山!I82</f>
        <v>0</v>
      </c>
      <c r="J34" s="27"/>
      <c r="K34" s="21"/>
      <c r="L34" s="21"/>
      <c r="M34" s="21"/>
      <c r="N34" s="59"/>
      <c r="O34" s="21"/>
    </row>
    <row r="35" spans="1:15" ht="14.45" customHeight="1" x14ac:dyDescent="0.15">
      <c r="A35" s="52" t="s">
        <v>69</v>
      </c>
      <c r="B35" s="53" t="s">
        <v>70</v>
      </c>
      <c r="C35" s="33">
        <f>東伊豆･西伊豆･下田!H84</f>
        <v>600</v>
      </c>
      <c r="D35" s="33">
        <f>東伊豆･西伊豆･下田!I84</f>
        <v>0</v>
      </c>
      <c r="E35" s="51"/>
      <c r="F35" s="52" t="s">
        <v>154</v>
      </c>
      <c r="G35" s="53" t="s">
        <v>144</v>
      </c>
      <c r="H35" s="33">
        <f>裾野・御殿場・小山!H83</f>
        <v>1950</v>
      </c>
      <c r="I35" s="33">
        <f>裾野・御殿場・小山!I83</f>
        <v>0</v>
      </c>
      <c r="J35" s="27"/>
      <c r="K35" s="21"/>
      <c r="L35" s="21"/>
      <c r="M35" s="21"/>
      <c r="N35" s="59"/>
      <c r="O35" s="21"/>
    </row>
    <row r="36" spans="1:15" ht="14.45" customHeight="1" x14ac:dyDescent="0.15">
      <c r="A36" s="49" t="s">
        <v>74</v>
      </c>
      <c r="B36" s="50" t="s">
        <v>85</v>
      </c>
      <c r="C36" s="33">
        <f>沼津･三島･函南!C80</f>
        <v>4715</v>
      </c>
      <c r="D36" s="33">
        <f>沼津･三島･函南!D80</f>
        <v>0</v>
      </c>
      <c r="E36" s="51"/>
      <c r="F36" s="42" t="s">
        <v>184</v>
      </c>
      <c r="G36" s="43" t="s">
        <v>155</v>
      </c>
      <c r="H36" s="44">
        <f>富士･富士宮!C80</f>
        <v>2000</v>
      </c>
      <c r="I36" s="44">
        <f>富士･富士宮!D80</f>
        <v>0</v>
      </c>
      <c r="J36" s="21"/>
      <c r="K36" s="21"/>
      <c r="L36" s="21"/>
      <c r="M36" s="21"/>
      <c r="N36" s="59"/>
      <c r="O36" s="21"/>
    </row>
    <row r="37" spans="1:15" ht="14.45" customHeight="1" x14ac:dyDescent="0.15">
      <c r="A37" s="49" t="s">
        <v>75</v>
      </c>
      <c r="B37" s="50" t="s">
        <v>86</v>
      </c>
      <c r="C37" s="33">
        <f>沼津･三島･函南!C81</f>
        <v>3145</v>
      </c>
      <c r="D37" s="33">
        <f>沼津･三島･函南!D81</f>
        <v>0</v>
      </c>
      <c r="E37" s="51"/>
      <c r="F37" s="49" t="s">
        <v>185</v>
      </c>
      <c r="G37" s="50" t="s">
        <v>156</v>
      </c>
      <c r="H37" s="33">
        <f>富士･富士宮!C81</f>
        <v>1400</v>
      </c>
      <c r="I37" s="33">
        <f>富士･富士宮!D81</f>
        <v>0</v>
      </c>
      <c r="J37" s="21"/>
      <c r="K37" s="21"/>
      <c r="L37" s="21"/>
      <c r="M37" s="21"/>
      <c r="N37" s="59"/>
      <c r="O37" s="21"/>
    </row>
    <row r="38" spans="1:15" ht="14.45" customHeight="1" x14ac:dyDescent="0.15">
      <c r="A38" s="49" t="s">
        <v>76</v>
      </c>
      <c r="B38" s="50" t="s">
        <v>87</v>
      </c>
      <c r="C38" s="33">
        <f>沼津･三島･函南!C82</f>
        <v>3690</v>
      </c>
      <c r="D38" s="33">
        <f>沼津･三島･函南!D82</f>
        <v>0</v>
      </c>
      <c r="E38" s="51"/>
      <c r="F38" s="49" t="s">
        <v>186</v>
      </c>
      <c r="G38" s="50" t="s">
        <v>157</v>
      </c>
      <c r="H38" s="33">
        <f>富士･富士宮!C82</f>
        <v>2750</v>
      </c>
      <c r="I38" s="33">
        <f>富士･富士宮!D82</f>
        <v>0</v>
      </c>
      <c r="J38" s="27"/>
      <c r="K38" s="21"/>
      <c r="L38" s="21"/>
      <c r="M38" s="21"/>
      <c r="N38" s="59"/>
      <c r="O38" s="21"/>
    </row>
    <row r="39" spans="1:15" ht="14.45" customHeight="1" x14ac:dyDescent="0.15">
      <c r="A39" s="49" t="s">
        <v>77</v>
      </c>
      <c r="B39" s="50" t="s">
        <v>88</v>
      </c>
      <c r="C39" s="33">
        <f>沼津･三島･函南!C83</f>
        <v>6880</v>
      </c>
      <c r="D39" s="33">
        <f>沼津･三島･函南!D83</f>
        <v>0</v>
      </c>
      <c r="E39" s="51"/>
      <c r="F39" s="49" t="s">
        <v>187</v>
      </c>
      <c r="G39" s="50" t="s">
        <v>158</v>
      </c>
      <c r="H39" s="33">
        <f>富士･富士宮!C83</f>
        <v>3850</v>
      </c>
      <c r="I39" s="33">
        <f>富士･富士宮!D83</f>
        <v>0</v>
      </c>
      <c r="J39" s="27"/>
      <c r="K39" s="21"/>
      <c r="L39" s="21"/>
      <c r="M39" s="21"/>
      <c r="N39" s="59"/>
      <c r="O39" s="21"/>
    </row>
    <row r="40" spans="1:15" ht="14.45" customHeight="1" x14ac:dyDescent="0.15">
      <c r="A40" s="49" t="s">
        <v>78</v>
      </c>
      <c r="B40" s="50" t="s">
        <v>89</v>
      </c>
      <c r="C40" s="33">
        <f>沼津･三島･函南!C84</f>
        <v>5015</v>
      </c>
      <c r="D40" s="33">
        <f>沼津･三島･函南!D84</f>
        <v>0</v>
      </c>
      <c r="E40" s="51"/>
      <c r="F40" s="49" t="s">
        <v>188</v>
      </c>
      <c r="G40" s="50" t="s">
        <v>159</v>
      </c>
      <c r="H40" s="33">
        <f>富士･富士宮!C84</f>
        <v>2050</v>
      </c>
      <c r="I40" s="33">
        <f>富士･富士宮!D84</f>
        <v>0</v>
      </c>
      <c r="J40" s="27"/>
      <c r="K40" s="21"/>
      <c r="L40" s="21"/>
      <c r="M40" s="21"/>
      <c r="N40" s="21"/>
      <c r="O40" s="21"/>
    </row>
    <row r="41" spans="1:15" ht="14.45" customHeight="1" x14ac:dyDescent="0.15">
      <c r="A41" s="49" t="s">
        <v>79</v>
      </c>
      <c r="B41" s="50" t="s">
        <v>90</v>
      </c>
      <c r="C41" s="33">
        <f>沼津･三島･函南!C85</f>
        <v>4200</v>
      </c>
      <c r="D41" s="33">
        <f>沼津･三島･函南!D85</f>
        <v>0</v>
      </c>
      <c r="E41" s="51"/>
      <c r="F41" s="49" t="s">
        <v>189</v>
      </c>
      <c r="G41" s="50" t="s">
        <v>160</v>
      </c>
      <c r="H41" s="33">
        <f>富士･富士宮!C85</f>
        <v>4050</v>
      </c>
      <c r="I41" s="33">
        <f>富士･富士宮!D85</f>
        <v>0</v>
      </c>
      <c r="J41" s="27"/>
      <c r="K41" s="21"/>
      <c r="L41" s="21"/>
      <c r="M41" s="21"/>
      <c r="N41" s="21"/>
      <c r="O41" s="21"/>
    </row>
    <row r="42" spans="1:15" ht="14.45" customHeight="1" x14ac:dyDescent="0.15">
      <c r="A42" s="49" t="s">
        <v>80</v>
      </c>
      <c r="B42" s="50" t="s">
        <v>91</v>
      </c>
      <c r="C42" s="33">
        <f>沼津･三島･函南!C86</f>
        <v>5020</v>
      </c>
      <c r="D42" s="33">
        <f>沼津･三島･函南!D86</f>
        <v>0</v>
      </c>
      <c r="E42" s="51"/>
      <c r="F42" s="49" t="s">
        <v>190</v>
      </c>
      <c r="G42" s="50" t="s">
        <v>161</v>
      </c>
      <c r="H42" s="33">
        <f>富士･富士宮!C86</f>
        <v>3460</v>
      </c>
      <c r="I42" s="33">
        <f>富士･富士宮!D86</f>
        <v>0</v>
      </c>
      <c r="J42" s="27"/>
      <c r="K42" s="21"/>
      <c r="L42" s="21"/>
      <c r="M42" s="21"/>
      <c r="N42" s="21"/>
      <c r="O42" s="21"/>
    </row>
    <row r="43" spans="1:15" ht="14.45" customHeight="1" x14ac:dyDescent="0.15">
      <c r="A43" s="49" t="s">
        <v>81</v>
      </c>
      <c r="B43" s="50" t="s">
        <v>92</v>
      </c>
      <c r="C43" s="33">
        <f>沼津･三島･函南!C87</f>
        <v>6060</v>
      </c>
      <c r="D43" s="33">
        <f>沼津･三島･函南!D87</f>
        <v>0</v>
      </c>
      <c r="E43" s="51"/>
      <c r="F43" s="49" t="s">
        <v>191</v>
      </c>
      <c r="G43" s="50" t="s">
        <v>162</v>
      </c>
      <c r="H43" s="33">
        <f>富士･富士宮!C87</f>
        <v>1515</v>
      </c>
      <c r="I43" s="33">
        <f>富士･富士宮!D87</f>
        <v>0</v>
      </c>
      <c r="J43" s="27"/>
      <c r="K43" s="21"/>
      <c r="L43" s="21"/>
      <c r="M43" s="21"/>
      <c r="N43" s="21"/>
      <c r="O43" s="21"/>
    </row>
    <row r="44" spans="1:15" ht="14.45" customHeight="1" x14ac:dyDescent="0.15">
      <c r="A44" s="49" t="s">
        <v>82</v>
      </c>
      <c r="B44" s="50" t="s">
        <v>93</v>
      </c>
      <c r="C44" s="33">
        <f>沼津･三島･函南!C88</f>
        <v>1640</v>
      </c>
      <c r="D44" s="33">
        <f>沼津･三島･函南!D88</f>
        <v>0</v>
      </c>
      <c r="E44" s="51"/>
      <c r="F44" s="49" t="s">
        <v>192</v>
      </c>
      <c r="G44" s="50" t="s">
        <v>163</v>
      </c>
      <c r="H44" s="33">
        <f>富士･富士宮!C88</f>
        <v>2850</v>
      </c>
      <c r="I44" s="33">
        <f>富士･富士宮!D88</f>
        <v>0</v>
      </c>
      <c r="J44" s="27"/>
      <c r="K44" s="21"/>
      <c r="L44" s="21"/>
      <c r="M44" s="21"/>
      <c r="N44" s="21"/>
      <c r="O44" s="21"/>
    </row>
    <row r="45" spans="1:15" ht="14.45" customHeight="1" x14ac:dyDescent="0.15">
      <c r="A45" s="49" t="s">
        <v>83</v>
      </c>
      <c r="B45" s="50" t="s">
        <v>94</v>
      </c>
      <c r="C45" s="33">
        <f>沼津･三島･函南!C89</f>
        <v>920</v>
      </c>
      <c r="D45" s="33">
        <f>沼津･三島･函南!D89</f>
        <v>0</v>
      </c>
      <c r="E45" s="51"/>
      <c r="F45" s="49" t="s">
        <v>193</v>
      </c>
      <c r="G45" s="50" t="s">
        <v>164</v>
      </c>
      <c r="H45" s="33">
        <f>富士･富士宮!C89</f>
        <v>3785</v>
      </c>
      <c r="I45" s="33">
        <f>富士･富士宮!D89</f>
        <v>0</v>
      </c>
      <c r="J45" s="27"/>
      <c r="K45" s="21"/>
      <c r="L45" s="21"/>
      <c r="M45" s="21"/>
      <c r="N45" s="21"/>
      <c r="O45" s="21"/>
    </row>
    <row r="46" spans="1:15" ht="14.45" customHeight="1" x14ac:dyDescent="0.15">
      <c r="A46" s="49" t="s">
        <v>84</v>
      </c>
      <c r="B46" s="50" t="s">
        <v>95</v>
      </c>
      <c r="C46" s="33">
        <f>沼津･三島･函南!C90</f>
        <v>450</v>
      </c>
      <c r="D46" s="33">
        <f>沼津･三島･函南!D90</f>
        <v>0</v>
      </c>
      <c r="E46" s="51"/>
      <c r="F46" s="49" t="s">
        <v>194</v>
      </c>
      <c r="G46" s="50" t="s">
        <v>165</v>
      </c>
      <c r="H46" s="33">
        <f>富士･富士宮!C90</f>
        <v>1350</v>
      </c>
      <c r="I46" s="33">
        <f>富士･富士宮!D90</f>
        <v>0</v>
      </c>
      <c r="J46" s="27"/>
      <c r="K46" s="21"/>
      <c r="L46" s="21"/>
      <c r="M46" s="21"/>
      <c r="N46" s="21"/>
      <c r="O46" s="21"/>
    </row>
    <row r="47" spans="1:15" ht="14.45" customHeight="1" x14ac:dyDescent="0.15">
      <c r="A47" s="52" t="s">
        <v>98</v>
      </c>
      <c r="B47" s="53" t="s">
        <v>96</v>
      </c>
      <c r="C47" s="33">
        <f>沼津･三島･函南!H80</f>
        <v>450</v>
      </c>
      <c r="D47" s="33">
        <f>沼津･三島･函南!I80</f>
        <v>0</v>
      </c>
      <c r="E47" s="51"/>
      <c r="F47" s="52" t="s">
        <v>209</v>
      </c>
      <c r="G47" s="53" t="s">
        <v>166</v>
      </c>
      <c r="H47" s="33">
        <f>富士･富士宮!H80</f>
        <v>2805</v>
      </c>
      <c r="I47" s="33">
        <f>富士･富士宮!I80</f>
        <v>0</v>
      </c>
      <c r="J47" s="27"/>
      <c r="K47" s="21"/>
      <c r="L47" s="21"/>
      <c r="M47" s="21"/>
      <c r="N47" s="21"/>
      <c r="O47" s="21"/>
    </row>
    <row r="48" spans="1:15" ht="14.45" customHeight="1" x14ac:dyDescent="0.15">
      <c r="A48" s="52" t="s">
        <v>99</v>
      </c>
      <c r="B48" s="53" t="s">
        <v>97</v>
      </c>
      <c r="C48" s="33">
        <f>沼津･三島･函南!H81</f>
        <v>550</v>
      </c>
      <c r="D48" s="33">
        <f>沼津･三島･函南!I81</f>
        <v>0</v>
      </c>
      <c r="E48" s="51"/>
      <c r="F48" s="52" t="s">
        <v>210</v>
      </c>
      <c r="G48" s="53" t="s">
        <v>167</v>
      </c>
      <c r="H48" s="33">
        <f>富士･富士宮!H81</f>
        <v>1700</v>
      </c>
      <c r="I48" s="33">
        <f>富士･富士宮!I81</f>
        <v>0</v>
      </c>
      <c r="J48" s="27"/>
      <c r="K48" s="73" t="s">
        <v>228</v>
      </c>
      <c r="L48" s="74"/>
      <c r="M48" s="62">
        <f>SUM(C7:C48,H7:H48,M7:M47)</f>
        <v>233150</v>
      </c>
      <c r="N48" s="62">
        <f>SUM(D7:D48,I7:I48,N7:N47)</f>
        <v>0</v>
      </c>
      <c r="O48" s="21"/>
    </row>
    <row r="49" spans="1:12" ht="13.5" customHeight="1" x14ac:dyDescent="0.15">
      <c r="A49" s="75" t="s">
        <v>286</v>
      </c>
      <c r="B49" s="75"/>
      <c r="C49" s="75"/>
    </row>
    <row r="50" spans="1:12" ht="14.25" customHeight="1" x14ac:dyDescent="0.15"/>
    <row r="51" spans="1:12" x14ac:dyDescent="0.15">
      <c r="A51" s="65" t="s">
        <v>12</v>
      </c>
      <c r="B51" s="65"/>
      <c r="C51" s="65"/>
      <c r="D51" s="65" t="s">
        <v>216</v>
      </c>
      <c r="E51" s="65"/>
      <c r="G51" s="65" t="s">
        <v>284</v>
      </c>
      <c r="H51" s="65"/>
      <c r="I51" s="65"/>
      <c r="J51" s="65" t="s">
        <v>217</v>
      </c>
      <c r="K51" s="65"/>
      <c r="L51" s="23"/>
    </row>
    <row r="52" spans="1:12" ht="14.25" customHeight="1" x14ac:dyDescent="0.15"/>
    <row r="53" spans="1:12" ht="15" customHeight="1" x14ac:dyDescent="0.15">
      <c r="F53" s="23"/>
      <c r="G53" s="65"/>
      <c r="H53" s="65"/>
      <c r="I53" s="65"/>
      <c r="J53" s="23"/>
    </row>
    <row r="54" spans="1:12" x14ac:dyDescent="0.15">
      <c r="C54" s="24"/>
    </row>
    <row r="61" spans="1:12" x14ac:dyDescent="0.15">
      <c r="H61" s="24"/>
    </row>
    <row r="107" ht="18" customHeight="1" x14ac:dyDescent="0.15"/>
  </sheetData>
  <mergeCells count="19">
    <mergeCell ref="K2:N2"/>
    <mergeCell ref="E2:F2"/>
    <mergeCell ref="A5:B5"/>
    <mergeCell ref="C5:D5"/>
    <mergeCell ref="C3:D3"/>
    <mergeCell ref="E3:F3"/>
    <mergeCell ref="H3:I3"/>
    <mergeCell ref="C2:D2"/>
    <mergeCell ref="H2:I2"/>
    <mergeCell ref="A51:C51"/>
    <mergeCell ref="G53:I53"/>
    <mergeCell ref="K3:N3"/>
    <mergeCell ref="F5:G5"/>
    <mergeCell ref="H5:I5"/>
    <mergeCell ref="K48:L48"/>
    <mergeCell ref="D51:E51"/>
    <mergeCell ref="G51:I51"/>
    <mergeCell ref="J51:K51"/>
    <mergeCell ref="A49:C49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81"/>
  <sheetViews>
    <sheetView showZeros="0" view="pageBreakPreview" topLeftCell="A55" zoomScale="80" zoomScaleNormal="100" zoomScaleSheetLayoutView="80" workbookViewId="0">
      <selection activeCell="D92" sqref="D92:F92"/>
    </sheetView>
  </sheetViews>
  <sheetFormatPr defaultRowHeight="13.5" x14ac:dyDescent="0.15"/>
  <cols>
    <col min="1" max="15" width="9.625" customWidth="1"/>
    <col min="17" max="17" width="9.25" bestFit="1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71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96">
        <f>東部!E3</f>
        <v>0</v>
      </c>
      <c r="C78" s="97"/>
      <c r="D78" s="97"/>
      <c r="E78" s="98"/>
      <c r="F78" s="35" t="s">
        <v>4</v>
      </c>
      <c r="G78" s="90">
        <f>東部!H2</f>
        <v>0</v>
      </c>
      <c r="H78" s="91"/>
      <c r="I78" s="91"/>
      <c r="J78" s="92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13</v>
      </c>
      <c r="B80" s="26" t="s">
        <v>24</v>
      </c>
      <c r="C80" s="30">
        <v>800</v>
      </c>
      <c r="D80" s="30"/>
      <c r="E80" s="21"/>
      <c r="F80" s="31" t="s">
        <v>36</v>
      </c>
      <c r="G80" s="32" t="s">
        <v>30</v>
      </c>
      <c r="H80" s="30">
        <v>4650</v>
      </c>
      <c r="I80" s="30"/>
      <c r="J80" s="21"/>
      <c r="K80" s="25"/>
      <c r="L80" s="32"/>
      <c r="M80" s="30"/>
      <c r="N80" s="27"/>
      <c r="O80" s="21"/>
    </row>
    <row r="81" spans="1:18" ht="14.25" customHeight="1" x14ac:dyDescent="0.15">
      <c r="A81" s="25" t="s">
        <v>14</v>
      </c>
      <c r="B81" s="26" t="s">
        <v>25</v>
      </c>
      <c r="C81" s="30">
        <v>800</v>
      </c>
      <c r="D81" s="30"/>
      <c r="E81" s="21"/>
      <c r="F81" s="31" t="s">
        <v>37</v>
      </c>
      <c r="G81" s="32" t="s">
        <v>67</v>
      </c>
      <c r="H81" s="30">
        <v>1400</v>
      </c>
      <c r="I81" s="30"/>
      <c r="J81" s="21"/>
      <c r="K81" s="25"/>
      <c r="L81" s="32"/>
      <c r="M81" s="30"/>
      <c r="N81" s="27"/>
      <c r="O81" s="21"/>
    </row>
    <row r="82" spans="1:18" ht="14.25" customHeight="1" x14ac:dyDescent="0.15">
      <c r="A82" s="25" t="s">
        <v>15</v>
      </c>
      <c r="B82" s="26" t="s">
        <v>26</v>
      </c>
      <c r="C82" s="30">
        <v>1600</v>
      </c>
      <c r="D82" s="30"/>
      <c r="E82" s="21"/>
      <c r="F82" s="31"/>
      <c r="G82" s="32"/>
      <c r="H82" s="30"/>
      <c r="I82" s="30"/>
      <c r="J82" s="21"/>
      <c r="K82" s="25"/>
      <c r="L82" s="32"/>
      <c r="M82" s="30"/>
      <c r="N82" s="27"/>
      <c r="O82" s="21"/>
    </row>
    <row r="83" spans="1:18" ht="14.25" customHeight="1" x14ac:dyDescent="0.15">
      <c r="A83" s="25" t="s">
        <v>16</v>
      </c>
      <c r="B83" s="26" t="s">
        <v>27</v>
      </c>
      <c r="C83" s="30">
        <v>1900</v>
      </c>
      <c r="D83" s="30"/>
      <c r="E83" s="21"/>
      <c r="F83" s="31"/>
      <c r="G83" s="32"/>
      <c r="H83" s="30"/>
      <c r="I83" s="30"/>
      <c r="J83" s="21"/>
      <c r="K83" s="25"/>
      <c r="L83" s="32"/>
      <c r="M83" s="30"/>
      <c r="N83" s="27"/>
      <c r="O83" s="21"/>
    </row>
    <row r="84" spans="1:18" ht="14.25" customHeight="1" x14ac:dyDescent="0.15">
      <c r="A84" s="25" t="s">
        <v>17</v>
      </c>
      <c r="B84" s="26" t="s">
        <v>31</v>
      </c>
      <c r="C84" s="30">
        <v>530</v>
      </c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27"/>
      <c r="O84" s="21"/>
    </row>
    <row r="85" spans="1:18" ht="14.25" customHeight="1" x14ac:dyDescent="0.15">
      <c r="A85" s="25" t="s">
        <v>18</v>
      </c>
      <c r="B85" s="26" t="s">
        <v>32</v>
      </c>
      <c r="C85" s="30">
        <v>380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8" ht="14.25" customHeight="1" x14ac:dyDescent="0.15">
      <c r="A86" s="25" t="s">
        <v>19</v>
      </c>
      <c r="B86" s="26" t="s">
        <v>33</v>
      </c>
      <c r="C86" s="30">
        <v>260</v>
      </c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27"/>
      <c r="O86" s="21"/>
    </row>
    <row r="87" spans="1:18" ht="14.25" customHeight="1" x14ac:dyDescent="0.15">
      <c r="A87" s="25" t="s">
        <v>20</v>
      </c>
      <c r="B87" s="26" t="s">
        <v>34</v>
      </c>
      <c r="C87" s="30">
        <v>730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8" ht="14.25" customHeight="1" x14ac:dyDescent="0.15">
      <c r="A88" s="25" t="s">
        <v>21</v>
      </c>
      <c r="B88" s="26" t="s">
        <v>28</v>
      </c>
      <c r="C88" s="30">
        <v>2350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8" ht="14.25" customHeight="1" x14ac:dyDescent="0.15">
      <c r="A89" s="25" t="s">
        <v>22</v>
      </c>
      <c r="B89" s="26" t="s">
        <v>35</v>
      </c>
      <c r="C89" s="30">
        <v>7250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8" ht="14.25" customHeight="1" x14ac:dyDescent="0.15">
      <c r="A90" s="25" t="s">
        <v>23</v>
      </c>
      <c r="B90" s="26" t="s">
        <v>29</v>
      </c>
      <c r="C90" s="30">
        <v>5350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28000</v>
      </c>
      <c r="N90" s="33">
        <f>SUM(D80:D90)+SUM(I80:I90)+SUM(N80:N89)</f>
        <v>0</v>
      </c>
      <c r="O90" s="21"/>
    </row>
    <row r="91" spans="1:18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8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  <c r="Q92" s="4"/>
      <c r="R92" s="4"/>
    </row>
    <row r="93" spans="1:18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8" ht="14.25" customHeight="1" x14ac:dyDescent="0.15"/>
    <row r="95" spans="1:18" ht="14.25" customHeight="1" x14ac:dyDescent="0.15"/>
    <row r="96" spans="1:18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110"/>
  <sheetViews>
    <sheetView showZeros="0" view="pageBreakPreview" topLeftCell="A55" zoomScale="80" zoomScaleNormal="100" zoomScaleSheetLayoutView="80" workbookViewId="0">
      <selection activeCell="D92" sqref="D92:F92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219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38</v>
      </c>
      <c r="B80" s="26" t="s">
        <v>41</v>
      </c>
      <c r="C80" s="30">
        <v>2000</v>
      </c>
      <c r="D80" s="30"/>
      <c r="E80" s="21"/>
      <c r="F80" s="31" t="s">
        <v>64</v>
      </c>
      <c r="G80" s="32" t="s">
        <v>52</v>
      </c>
      <c r="H80" s="30">
        <v>150</v>
      </c>
      <c r="I80" s="30"/>
      <c r="J80" s="30"/>
      <c r="K80" s="25"/>
      <c r="L80" s="32"/>
      <c r="M80" s="30"/>
      <c r="N80" s="27"/>
      <c r="O80" s="21"/>
    </row>
    <row r="81" spans="1:15" ht="14.25" customHeight="1" x14ac:dyDescent="0.15">
      <c r="A81" s="25" t="s">
        <v>39</v>
      </c>
      <c r="B81" s="26" t="s">
        <v>42</v>
      </c>
      <c r="C81" s="30">
        <v>1850</v>
      </c>
      <c r="D81" s="30"/>
      <c r="E81" s="21"/>
      <c r="F81" s="31" t="s">
        <v>65</v>
      </c>
      <c r="G81" s="32" t="s">
        <v>53</v>
      </c>
      <c r="H81" s="30">
        <v>200</v>
      </c>
      <c r="I81" s="30"/>
      <c r="J81" s="30"/>
      <c r="K81" s="25"/>
      <c r="L81" s="32"/>
      <c r="M81" s="30"/>
      <c r="N81" s="27"/>
      <c r="O81" s="21"/>
    </row>
    <row r="82" spans="1:15" ht="14.25" customHeight="1" x14ac:dyDescent="0.15">
      <c r="A82" s="25" t="s">
        <v>40</v>
      </c>
      <c r="B82" s="26" t="s">
        <v>44</v>
      </c>
      <c r="C82" s="30">
        <v>1800</v>
      </c>
      <c r="D82" s="30"/>
      <c r="E82" s="21"/>
      <c r="F82" s="31" t="s">
        <v>66</v>
      </c>
      <c r="G82" s="32" t="s">
        <v>54</v>
      </c>
      <c r="H82" s="30">
        <v>450</v>
      </c>
      <c r="I82" s="30"/>
      <c r="J82" s="30"/>
      <c r="K82" s="25"/>
      <c r="L82" s="32"/>
      <c r="M82" s="30"/>
      <c r="N82" s="27"/>
      <c r="O82" s="21"/>
    </row>
    <row r="83" spans="1:15" ht="14.25" customHeight="1" x14ac:dyDescent="0.15">
      <c r="A83" s="25" t="s">
        <v>56</v>
      </c>
      <c r="B83" s="26" t="s">
        <v>273</v>
      </c>
      <c r="C83" s="30">
        <v>500</v>
      </c>
      <c r="D83" s="30"/>
      <c r="E83" s="21"/>
      <c r="F83" s="31" t="s">
        <v>68</v>
      </c>
      <c r="G83" s="32" t="s">
        <v>55</v>
      </c>
      <c r="H83" s="30">
        <v>600</v>
      </c>
      <c r="I83" s="30"/>
      <c r="J83" s="30"/>
      <c r="K83" s="25"/>
      <c r="L83" s="32"/>
      <c r="M83" s="30"/>
      <c r="N83" s="27"/>
      <c r="O83" s="21"/>
    </row>
    <row r="84" spans="1:15" ht="14.25" customHeight="1" x14ac:dyDescent="0.15">
      <c r="A84" s="25" t="s">
        <v>57</v>
      </c>
      <c r="B84" s="26" t="s">
        <v>45</v>
      </c>
      <c r="C84" s="36">
        <v>9600</v>
      </c>
      <c r="D84" s="30"/>
      <c r="E84" s="21"/>
      <c r="F84" s="31" t="s">
        <v>69</v>
      </c>
      <c r="G84" s="32" t="s">
        <v>70</v>
      </c>
      <c r="H84" s="30">
        <v>600</v>
      </c>
      <c r="I84" s="30"/>
      <c r="J84" s="30"/>
      <c r="K84" s="25"/>
      <c r="L84" s="32"/>
      <c r="M84" s="30"/>
      <c r="N84" s="27"/>
      <c r="O84" s="21"/>
    </row>
    <row r="85" spans="1:15" ht="14.25" customHeight="1" x14ac:dyDescent="0.15">
      <c r="A85" s="25" t="s">
        <v>58</v>
      </c>
      <c r="B85" s="26" t="s">
        <v>46</v>
      </c>
      <c r="C85" s="36">
        <v>3050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5" ht="14.25" customHeight="1" x14ac:dyDescent="0.15">
      <c r="A86" s="25" t="s">
        <v>59</v>
      </c>
      <c r="B86" s="26" t="s">
        <v>47</v>
      </c>
      <c r="C86" s="36">
        <v>1550</v>
      </c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27"/>
      <c r="O86" s="21"/>
    </row>
    <row r="87" spans="1:15" ht="14.25" customHeight="1" x14ac:dyDescent="0.15">
      <c r="A87" s="25" t="s">
        <v>60</v>
      </c>
      <c r="B87" s="26" t="s">
        <v>49</v>
      </c>
      <c r="C87" s="30">
        <v>950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5" ht="14.25" customHeight="1" x14ac:dyDescent="0.15">
      <c r="A88" s="25" t="s">
        <v>61</v>
      </c>
      <c r="B88" s="26" t="s">
        <v>48</v>
      </c>
      <c r="C88" s="30">
        <v>800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5" ht="14.25" customHeight="1" x14ac:dyDescent="0.15">
      <c r="A89" s="25" t="s">
        <v>62</v>
      </c>
      <c r="B89" s="26" t="s">
        <v>50</v>
      </c>
      <c r="C89" s="30">
        <v>250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63</v>
      </c>
      <c r="B90" s="26" t="s">
        <v>51</v>
      </c>
      <c r="C90" s="30">
        <v>350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24700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110"/>
  <sheetViews>
    <sheetView showZeros="0" view="pageBreakPreview" topLeftCell="A61" zoomScale="80" zoomScaleNormal="85" zoomScaleSheetLayoutView="80" workbookViewId="0">
      <selection activeCell="D92" sqref="D92:F92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220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74</v>
      </c>
      <c r="B80" s="26" t="s">
        <v>85</v>
      </c>
      <c r="C80" s="36">
        <v>4715</v>
      </c>
      <c r="D80" s="30"/>
      <c r="E80" s="21"/>
      <c r="F80" s="31" t="s">
        <v>98</v>
      </c>
      <c r="G80" s="32" t="s">
        <v>96</v>
      </c>
      <c r="H80" s="36">
        <v>450</v>
      </c>
      <c r="I80" s="36"/>
      <c r="J80" s="36"/>
      <c r="K80" s="25" t="s">
        <v>215</v>
      </c>
      <c r="L80" s="37" t="s">
        <v>117</v>
      </c>
      <c r="M80" s="36">
        <v>5800</v>
      </c>
      <c r="N80" s="36"/>
      <c r="O80" s="21"/>
    </row>
    <row r="81" spans="1:19" ht="14.25" customHeight="1" x14ac:dyDescent="0.15">
      <c r="A81" s="25" t="s">
        <v>75</v>
      </c>
      <c r="B81" s="26" t="s">
        <v>86</v>
      </c>
      <c r="C81" s="36">
        <v>3145</v>
      </c>
      <c r="D81" s="30"/>
      <c r="E81" s="21"/>
      <c r="F81" s="31" t="s">
        <v>99</v>
      </c>
      <c r="G81" s="32" t="s">
        <v>97</v>
      </c>
      <c r="H81" s="36">
        <v>550</v>
      </c>
      <c r="I81" s="36"/>
      <c r="J81" s="36"/>
      <c r="K81" s="25" t="s">
        <v>121</v>
      </c>
      <c r="L81" s="37" t="s">
        <v>112</v>
      </c>
      <c r="M81" s="36">
        <v>3500</v>
      </c>
      <c r="N81" s="36"/>
      <c r="O81" s="21"/>
    </row>
    <row r="82" spans="1:19" ht="14.25" customHeight="1" x14ac:dyDescent="0.15">
      <c r="A82" s="25" t="s">
        <v>76</v>
      </c>
      <c r="B82" s="26" t="s">
        <v>87</v>
      </c>
      <c r="C82" s="36">
        <v>3690</v>
      </c>
      <c r="D82" s="30"/>
      <c r="E82" s="21"/>
      <c r="F82" s="31" t="s">
        <v>100</v>
      </c>
      <c r="G82" s="32" t="s">
        <v>101</v>
      </c>
      <c r="H82" s="36">
        <v>5900</v>
      </c>
      <c r="I82" s="36"/>
      <c r="J82" s="36"/>
      <c r="K82" s="25" t="s">
        <v>122</v>
      </c>
      <c r="L82" s="37" t="s">
        <v>113</v>
      </c>
      <c r="M82" s="36">
        <v>3400</v>
      </c>
      <c r="N82" s="36"/>
      <c r="O82" s="21"/>
    </row>
    <row r="83" spans="1:19" ht="14.25" customHeight="1" x14ac:dyDescent="0.15">
      <c r="A83" s="25" t="s">
        <v>77</v>
      </c>
      <c r="B83" s="26" t="s">
        <v>88</v>
      </c>
      <c r="C83" s="36">
        <v>6880</v>
      </c>
      <c r="D83" s="30"/>
      <c r="E83" s="21"/>
      <c r="F83" s="31" t="s">
        <v>105</v>
      </c>
      <c r="G83" s="32" t="s">
        <v>107</v>
      </c>
      <c r="H83" s="36">
        <v>3100</v>
      </c>
      <c r="I83" s="36"/>
      <c r="J83" s="36"/>
      <c r="K83" s="25" t="s">
        <v>123</v>
      </c>
      <c r="L83" s="37" t="s">
        <v>114</v>
      </c>
      <c r="M83" s="36">
        <v>3500</v>
      </c>
      <c r="N83" s="36"/>
      <c r="O83" s="21"/>
    </row>
    <row r="84" spans="1:19" ht="14.25" customHeight="1" x14ac:dyDescent="0.15">
      <c r="A84" s="25" t="s">
        <v>78</v>
      </c>
      <c r="B84" s="26" t="s">
        <v>89</v>
      </c>
      <c r="C84" s="36">
        <v>5015</v>
      </c>
      <c r="D84" s="30"/>
      <c r="E84" s="21"/>
      <c r="F84" s="31" t="s">
        <v>106</v>
      </c>
      <c r="G84" s="32" t="s">
        <v>108</v>
      </c>
      <c r="H84" s="36">
        <v>2080</v>
      </c>
      <c r="I84" s="36"/>
      <c r="J84" s="36"/>
      <c r="K84" s="25" t="s">
        <v>124</v>
      </c>
      <c r="L84" s="37" t="s">
        <v>115</v>
      </c>
      <c r="M84" s="36">
        <v>3200</v>
      </c>
      <c r="N84" s="36"/>
      <c r="O84" s="21"/>
      <c r="R84" s="1"/>
    </row>
    <row r="85" spans="1:19" ht="14.25" customHeight="1" x14ac:dyDescent="0.15">
      <c r="A85" s="25" t="s">
        <v>79</v>
      </c>
      <c r="B85" s="26" t="s">
        <v>90</v>
      </c>
      <c r="C85" s="36">
        <v>4200</v>
      </c>
      <c r="D85" s="30"/>
      <c r="E85" s="21"/>
      <c r="F85" s="31" t="s">
        <v>102</v>
      </c>
      <c r="G85" s="32" t="s">
        <v>104</v>
      </c>
      <c r="H85" s="36">
        <v>6600</v>
      </c>
      <c r="I85" s="36"/>
      <c r="J85" s="36"/>
      <c r="K85" s="25"/>
      <c r="L85" s="37"/>
      <c r="M85" s="36"/>
      <c r="N85" s="30"/>
      <c r="O85" s="21"/>
      <c r="S85" s="1"/>
    </row>
    <row r="86" spans="1:19" ht="14.25" customHeight="1" x14ac:dyDescent="0.15">
      <c r="A86" s="25" t="s">
        <v>80</v>
      </c>
      <c r="B86" s="26" t="s">
        <v>91</v>
      </c>
      <c r="C86" s="36">
        <v>5020</v>
      </c>
      <c r="D86" s="30"/>
      <c r="E86" s="21"/>
      <c r="F86" s="31" t="s">
        <v>103</v>
      </c>
      <c r="G86" s="32" t="s">
        <v>35</v>
      </c>
      <c r="H86" s="36">
        <v>4100</v>
      </c>
      <c r="I86" s="36"/>
      <c r="J86" s="36"/>
      <c r="K86" s="25"/>
      <c r="L86" s="37"/>
      <c r="M86" s="36"/>
      <c r="N86" s="27"/>
      <c r="O86" s="21"/>
      <c r="S86" s="1"/>
    </row>
    <row r="87" spans="1:19" ht="14.25" customHeight="1" x14ac:dyDescent="0.15">
      <c r="A87" s="25" t="s">
        <v>81</v>
      </c>
      <c r="B87" s="26" t="s">
        <v>92</v>
      </c>
      <c r="C87" s="36">
        <v>6060</v>
      </c>
      <c r="D87" s="30"/>
      <c r="E87" s="21"/>
      <c r="F87" s="31" t="s">
        <v>118</v>
      </c>
      <c r="G87" s="32" t="s">
        <v>109</v>
      </c>
      <c r="H87" s="36">
        <v>2100</v>
      </c>
      <c r="I87" s="36"/>
      <c r="J87" s="36"/>
      <c r="K87" s="25"/>
      <c r="L87" s="37"/>
      <c r="M87" s="36"/>
      <c r="N87" s="27"/>
      <c r="O87" s="21"/>
      <c r="S87" s="1"/>
    </row>
    <row r="88" spans="1:19" ht="14.25" customHeight="1" x14ac:dyDescent="0.15">
      <c r="A88" s="25" t="s">
        <v>82</v>
      </c>
      <c r="B88" s="26" t="s">
        <v>93</v>
      </c>
      <c r="C88" s="36">
        <v>1640</v>
      </c>
      <c r="D88" s="30"/>
      <c r="E88" s="21"/>
      <c r="F88" s="31" t="s">
        <v>119</v>
      </c>
      <c r="G88" s="32" t="s">
        <v>110</v>
      </c>
      <c r="H88" s="36">
        <v>2200</v>
      </c>
      <c r="I88" s="36"/>
      <c r="J88" s="36"/>
      <c r="K88" s="25"/>
      <c r="L88" s="26"/>
      <c r="M88" s="27"/>
      <c r="N88" s="27"/>
      <c r="O88" s="21"/>
      <c r="S88" s="1"/>
    </row>
    <row r="89" spans="1:19" ht="14.25" customHeight="1" x14ac:dyDescent="0.15">
      <c r="A89" s="25" t="s">
        <v>83</v>
      </c>
      <c r="B89" s="26" t="s">
        <v>94</v>
      </c>
      <c r="C89" s="36">
        <v>920</v>
      </c>
      <c r="D89" s="30"/>
      <c r="E89" s="21"/>
      <c r="F89" s="31" t="s">
        <v>120</v>
      </c>
      <c r="G89" s="32" t="s">
        <v>111</v>
      </c>
      <c r="H89" s="36">
        <v>2500</v>
      </c>
      <c r="I89" s="36"/>
      <c r="J89" s="36"/>
      <c r="K89" s="25"/>
      <c r="L89" s="26"/>
      <c r="M89" s="27"/>
      <c r="N89" s="27"/>
      <c r="O89" s="21"/>
    </row>
    <row r="90" spans="1:19" ht="14.25" customHeight="1" x14ac:dyDescent="0.15">
      <c r="A90" s="25" t="s">
        <v>84</v>
      </c>
      <c r="B90" s="26" t="s">
        <v>95</v>
      </c>
      <c r="C90" s="30">
        <v>450</v>
      </c>
      <c r="D90" s="30"/>
      <c r="E90" s="21"/>
      <c r="F90" s="31" t="s">
        <v>214</v>
      </c>
      <c r="G90" s="32" t="s">
        <v>116</v>
      </c>
      <c r="H90" s="36">
        <v>1200</v>
      </c>
      <c r="I90" s="36"/>
      <c r="J90" s="36"/>
      <c r="K90" s="88" t="s">
        <v>218</v>
      </c>
      <c r="L90" s="89"/>
      <c r="M90" s="33">
        <f>SUM(C80:C90)+SUM(H80:H90)+SUM(M80:M89)</f>
        <v>91915</v>
      </c>
      <c r="N90" s="33">
        <f>SUM(D80:D90)+SUM(I80:I90)+SUM(N80:N89)</f>
        <v>0</v>
      </c>
      <c r="O90" s="21"/>
    </row>
    <row r="91" spans="1:19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9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9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9" ht="14.25" customHeight="1" x14ac:dyDescent="0.15"/>
    <row r="95" spans="1:19" ht="14.25" customHeight="1" x14ac:dyDescent="0.15"/>
    <row r="96" spans="1:19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110"/>
  <sheetViews>
    <sheetView showZeros="0" view="pageBreakPreview" topLeftCell="A55" zoomScale="80" zoomScaleNormal="100" zoomScaleSheetLayoutView="80" workbookViewId="0">
      <selection activeCell="D92" sqref="D92:F92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72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131</v>
      </c>
      <c r="B80" s="26" t="s">
        <v>125</v>
      </c>
      <c r="C80" s="30">
        <v>2180</v>
      </c>
      <c r="D80" s="30"/>
      <c r="E80" s="21"/>
      <c r="F80" s="31" t="s">
        <v>151</v>
      </c>
      <c r="G80" s="32" t="s">
        <v>142</v>
      </c>
      <c r="H80" s="30">
        <v>1400</v>
      </c>
      <c r="I80" s="30"/>
      <c r="J80" s="21"/>
      <c r="K80" s="25"/>
      <c r="L80" s="32"/>
      <c r="M80" s="30"/>
      <c r="N80" s="27"/>
      <c r="O80" s="21"/>
    </row>
    <row r="81" spans="1:15" ht="14.25" customHeight="1" x14ac:dyDescent="0.15">
      <c r="A81" s="25" t="s">
        <v>132</v>
      </c>
      <c r="B81" s="26" t="s">
        <v>126</v>
      </c>
      <c r="C81" s="30">
        <v>2280</v>
      </c>
      <c r="D81" s="30"/>
      <c r="E81" s="21"/>
      <c r="F81" s="31" t="s">
        <v>152</v>
      </c>
      <c r="G81" s="32" t="s">
        <v>143</v>
      </c>
      <c r="H81" s="30">
        <v>1500</v>
      </c>
      <c r="I81" s="30"/>
      <c r="J81" s="21"/>
      <c r="K81" s="25"/>
      <c r="L81" s="32"/>
      <c r="M81" s="30"/>
      <c r="N81" s="27"/>
      <c r="O81" s="21"/>
    </row>
    <row r="82" spans="1:15" ht="14.25" customHeight="1" x14ac:dyDescent="0.15">
      <c r="A82" s="25" t="s">
        <v>133</v>
      </c>
      <c r="B82" s="26" t="s">
        <v>127</v>
      </c>
      <c r="C82" s="30">
        <v>930</v>
      </c>
      <c r="D82" s="30"/>
      <c r="E82" s="21"/>
      <c r="F82" s="31" t="s">
        <v>153</v>
      </c>
      <c r="G82" s="32" t="s">
        <v>145</v>
      </c>
      <c r="H82" s="30">
        <v>400</v>
      </c>
      <c r="I82" s="30"/>
      <c r="J82" s="21"/>
      <c r="K82" s="25"/>
      <c r="L82" s="32"/>
      <c r="M82" s="30"/>
      <c r="N82" s="27"/>
      <c r="O82" s="21"/>
    </row>
    <row r="83" spans="1:15" ht="14.25" customHeight="1" x14ac:dyDescent="0.15">
      <c r="A83" s="25" t="s">
        <v>134</v>
      </c>
      <c r="B83" s="26" t="s">
        <v>285</v>
      </c>
      <c r="C83" s="30">
        <v>1880</v>
      </c>
      <c r="D83" s="30"/>
      <c r="E83" s="21"/>
      <c r="F83" s="31" t="s">
        <v>154</v>
      </c>
      <c r="G83" s="32" t="s">
        <v>144</v>
      </c>
      <c r="H83" s="30">
        <v>1950</v>
      </c>
      <c r="I83" s="30"/>
      <c r="J83" s="21"/>
      <c r="K83" s="25"/>
      <c r="L83" s="32"/>
      <c r="M83" s="30"/>
      <c r="N83" s="27"/>
      <c r="O83" s="21"/>
    </row>
    <row r="84" spans="1:15" ht="14.25" customHeight="1" x14ac:dyDescent="0.15">
      <c r="A84" s="25" t="s">
        <v>135</v>
      </c>
      <c r="B84" s="26" t="s">
        <v>129</v>
      </c>
      <c r="C84" s="30">
        <v>450</v>
      </c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27"/>
      <c r="O84" s="21"/>
    </row>
    <row r="85" spans="1:15" ht="14.25" customHeight="1" x14ac:dyDescent="0.15">
      <c r="A85" s="25" t="s">
        <v>136</v>
      </c>
      <c r="B85" s="26" t="s">
        <v>130</v>
      </c>
      <c r="C85" s="30">
        <v>380</v>
      </c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27"/>
      <c r="O85" s="21"/>
    </row>
    <row r="86" spans="1:15" ht="14.25" customHeight="1" x14ac:dyDescent="0.15">
      <c r="A86" s="25" t="s">
        <v>146</v>
      </c>
      <c r="B86" s="26" t="s">
        <v>138</v>
      </c>
      <c r="C86" s="30">
        <v>1400</v>
      </c>
      <c r="D86" s="30"/>
      <c r="E86" s="21"/>
      <c r="F86" s="21"/>
      <c r="G86" s="21"/>
      <c r="H86" s="30"/>
      <c r="I86" s="30"/>
      <c r="J86" s="21"/>
      <c r="K86" s="25"/>
      <c r="L86" s="32"/>
      <c r="M86" s="30"/>
      <c r="N86" s="27"/>
      <c r="O86" s="21"/>
    </row>
    <row r="87" spans="1:15" ht="14.25" customHeight="1" x14ac:dyDescent="0.15">
      <c r="A87" s="25" t="s">
        <v>147</v>
      </c>
      <c r="B87" s="26" t="s">
        <v>137</v>
      </c>
      <c r="C87" s="30">
        <v>5550</v>
      </c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27"/>
      <c r="O87" s="21"/>
    </row>
    <row r="88" spans="1:15" ht="14.25" customHeight="1" x14ac:dyDescent="0.15">
      <c r="A88" s="25" t="s">
        <v>148</v>
      </c>
      <c r="B88" s="26" t="s">
        <v>139</v>
      </c>
      <c r="C88" s="30">
        <v>800</v>
      </c>
      <c r="D88" s="30"/>
      <c r="E88" s="21"/>
      <c r="F88" s="31"/>
      <c r="G88" s="32"/>
      <c r="H88" s="30"/>
      <c r="I88" s="27"/>
      <c r="J88" s="21"/>
      <c r="K88" s="25"/>
      <c r="L88" s="26"/>
      <c r="M88" s="27"/>
      <c r="N88" s="27"/>
      <c r="O88" s="21"/>
    </row>
    <row r="89" spans="1:15" ht="14.25" customHeight="1" x14ac:dyDescent="0.15">
      <c r="A89" s="25" t="s">
        <v>149</v>
      </c>
      <c r="B89" s="26" t="s">
        <v>140</v>
      </c>
      <c r="C89" s="30">
        <v>1550</v>
      </c>
      <c r="D89" s="30"/>
      <c r="E89" s="21"/>
      <c r="F89" s="31"/>
      <c r="G89" s="32"/>
      <c r="H89" s="30"/>
      <c r="I89" s="27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150</v>
      </c>
      <c r="B90" s="26" t="s">
        <v>141</v>
      </c>
      <c r="C90" s="30">
        <v>450</v>
      </c>
      <c r="D90" s="30"/>
      <c r="E90" s="21"/>
      <c r="F90" s="31"/>
      <c r="G90" s="32"/>
      <c r="H90" s="30"/>
      <c r="I90" s="27"/>
      <c r="J90" s="21"/>
      <c r="K90" s="88" t="s">
        <v>218</v>
      </c>
      <c r="L90" s="89"/>
      <c r="M90" s="33">
        <f>SUM(C80:C90)+SUM(H80:H90)+SUM(M80:M89)</f>
        <v>23100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110"/>
  <sheetViews>
    <sheetView showZeros="0" view="pageBreakPreview" topLeftCell="A54" zoomScale="80" zoomScaleNormal="100" zoomScaleSheetLayoutView="80" workbookViewId="0">
      <selection activeCell="D92" sqref="D92:F92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73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184</v>
      </c>
      <c r="B80" s="26" t="s">
        <v>155</v>
      </c>
      <c r="C80" s="36">
        <v>2000</v>
      </c>
      <c r="D80" s="36"/>
      <c r="E80" s="21"/>
      <c r="F80" s="63" t="s">
        <v>209</v>
      </c>
      <c r="G80" s="37" t="s">
        <v>166</v>
      </c>
      <c r="H80" s="36">
        <v>2805</v>
      </c>
      <c r="I80" s="36"/>
      <c r="J80" s="21"/>
      <c r="K80" s="25" t="s">
        <v>201</v>
      </c>
      <c r="L80" s="32" t="s">
        <v>176</v>
      </c>
      <c r="M80" s="30">
        <v>1650</v>
      </c>
      <c r="N80" s="30"/>
      <c r="O80" s="21"/>
    </row>
    <row r="81" spans="1:15" ht="14.25" customHeight="1" x14ac:dyDescent="0.15">
      <c r="A81" s="25" t="s">
        <v>185</v>
      </c>
      <c r="B81" s="26" t="s">
        <v>156</v>
      </c>
      <c r="C81" s="36">
        <v>1400</v>
      </c>
      <c r="D81" s="36"/>
      <c r="E81" s="21"/>
      <c r="F81" s="63" t="s">
        <v>210</v>
      </c>
      <c r="G81" s="37" t="s">
        <v>167</v>
      </c>
      <c r="H81" s="36">
        <v>1700</v>
      </c>
      <c r="I81" s="36"/>
      <c r="J81" s="21"/>
      <c r="K81" s="25" t="s">
        <v>202</v>
      </c>
      <c r="L81" s="32" t="s">
        <v>177</v>
      </c>
      <c r="M81" s="30">
        <v>3100</v>
      </c>
      <c r="N81" s="30"/>
      <c r="O81" s="21"/>
    </row>
    <row r="82" spans="1:15" ht="14.25" customHeight="1" x14ac:dyDescent="0.15">
      <c r="A82" s="25" t="s">
        <v>186</v>
      </c>
      <c r="B82" s="26" t="s">
        <v>157</v>
      </c>
      <c r="C82" s="36">
        <v>2750</v>
      </c>
      <c r="D82" s="36"/>
      <c r="E82" s="21"/>
      <c r="F82" s="63" t="s">
        <v>211</v>
      </c>
      <c r="G82" s="37" t="s">
        <v>168</v>
      </c>
      <c r="H82" s="36">
        <v>2720</v>
      </c>
      <c r="I82" s="36"/>
      <c r="J82" s="21"/>
      <c r="K82" s="25" t="s">
        <v>203</v>
      </c>
      <c r="L82" s="32" t="s">
        <v>178</v>
      </c>
      <c r="M82" s="30">
        <v>1500</v>
      </c>
      <c r="N82" s="30"/>
      <c r="O82" s="21"/>
    </row>
    <row r="83" spans="1:15" ht="14.25" customHeight="1" x14ac:dyDescent="0.15">
      <c r="A83" s="25" t="s">
        <v>187</v>
      </c>
      <c r="B83" s="26" t="s">
        <v>158</v>
      </c>
      <c r="C83" s="36">
        <v>3850</v>
      </c>
      <c r="D83" s="36"/>
      <c r="E83" s="21"/>
      <c r="F83" s="63" t="s">
        <v>212</v>
      </c>
      <c r="G83" s="37" t="s">
        <v>169</v>
      </c>
      <c r="H83" s="36">
        <v>4700</v>
      </c>
      <c r="I83" s="36"/>
      <c r="J83" s="21"/>
      <c r="K83" s="25" t="s">
        <v>204</v>
      </c>
      <c r="L83" s="32" t="s">
        <v>179</v>
      </c>
      <c r="M83" s="30">
        <v>500</v>
      </c>
      <c r="N83" s="30"/>
      <c r="O83" s="21"/>
    </row>
    <row r="84" spans="1:15" ht="14.25" customHeight="1" x14ac:dyDescent="0.15">
      <c r="A84" s="25" t="s">
        <v>188</v>
      </c>
      <c r="B84" s="26" t="s">
        <v>159</v>
      </c>
      <c r="C84" s="36">
        <v>2050</v>
      </c>
      <c r="D84" s="36"/>
      <c r="E84" s="21"/>
      <c r="F84" s="63" t="s">
        <v>213</v>
      </c>
      <c r="G84" s="37" t="s">
        <v>170</v>
      </c>
      <c r="H84" s="36">
        <v>1500</v>
      </c>
      <c r="I84" s="36"/>
      <c r="J84" s="21"/>
      <c r="K84" s="25" t="s">
        <v>205</v>
      </c>
      <c r="L84" s="32" t="s">
        <v>180</v>
      </c>
      <c r="M84" s="30">
        <v>500</v>
      </c>
      <c r="N84" s="30"/>
      <c r="O84" s="21"/>
    </row>
    <row r="85" spans="1:15" ht="14.25" customHeight="1" x14ac:dyDescent="0.15">
      <c r="A85" s="25" t="s">
        <v>189</v>
      </c>
      <c r="B85" s="26" t="s">
        <v>160</v>
      </c>
      <c r="C85" s="36">
        <v>4050</v>
      </c>
      <c r="D85" s="36"/>
      <c r="E85" s="21"/>
      <c r="F85" s="63" t="s">
        <v>195</v>
      </c>
      <c r="G85" s="37" t="s">
        <v>171</v>
      </c>
      <c r="H85" s="36">
        <v>3450</v>
      </c>
      <c r="I85" s="36"/>
      <c r="J85" s="21"/>
      <c r="K85" s="25" t="s">
        <v>206</v>
      </c>
      <c r="L85" s="32" t="s">
        <v>181</v>
      </c>
      <c r="M85" s="30">
        <v>300</v>
      </c>
      <c r="N85" s="30"/>
      <c r="O85" s="21"/>
    </row>
    <row r="86" spans="1:15" ht="14.25" customHeight="1" x14ac:dyDescent="0.15">
      <c r="A86" s="25" t="s">
        <v>190</v>
      </c>
      <c r="B86" s="26" t="s">
        <v>161</v>
      </c>
      <c r="C86" s="36">
        <v>3460</v>
      </c>
      <c r="D86" s="36"/>
      <c r="E86" s="21"/>
      <c r="F86" s="63" t="s">
        <v>196</v>
      </c>
      <c r="G86" s="37" t="s">
        <v>172</v>
      </c>
      <c r="H86" s="36">
        <v>1800</v>
      </c>
      <c r="I86" s="36"/>
      <c r="J86" s="21"/>
      <c r="K86" s="25" t="s">
        <v>207</v>
      </c>
      <c r="L86" s="32" t="s">
        <v>182</v>
      </c>
      <c r="M86" s="30">
        <v>500</v>
      </c>
      <c r="N86" s="30"/>
      <c r="O86" s="21"/>
    </row>
    <row r="87" spans="1:15" ht="14.25" customHeight="1" x14ac:dyDescent="0.15">
      <c r="A87" s="25" t="s">
        <v>191</v>
      </c>
      <c r="B87" s="26" t="s">
        <v>162</v>
      </c>
      <c r="C87" s="36">
        <v>1515</v>
      </c>
      <c r="D87" s="36"/>
      <c r="E87" s="21"/>
      <c r="F87" s="63" t="s">
        <v>197</v>
      </c>
      <c r="G87" s="37" t="s">
        <v>173</v>
      </c>
      <c r="H87" s="36">
        <v>1700</v>
      </c>
      <c r="I87" s="36"/>
      <c r="J87" s="21"/>
      <c r="K87" s="25" t="s">
        <v>208</v>
      </c>
      <c r="L87" s="32" t="s">
        <v>183</v>
      </c>
      <c r="M87" s="30">
        <v>1050</v>
      </c>
      <c r="N87" s="30"/>
      <c r="O87" s="21"/>
    </row>
    <row r="88" spans="1:15" ht="14.25" customHeight="1" x14ac:dyDescent="0.15">
      <c r="A88" s="25" t="s">
        <v>192</v>
      </c>
      <c r="B88" s="26" t="s">
        <v>163</v>
      </c>
      <c r="C88" s="36">
        <v>2850</v>
      </c>
      <c r="D88" s="36"/>
      <c r="E88" s="21"/>
      <c r="F88" s="63" t="s">
        <v>198</v>
      </c>
      <c r="G88" s="37" t="s">
        <v>174</v>
      </c>
      <c r="H88" s="36">
        <v>2000</v>
      </c>
      <c r="I88" s="36"/>
      <c r="J88" s="21"/>
      <c r="K88" s="25"/>
      <c r="L88" s="26">
        <v>0</v>
      </c>
      <c r="M88" s="27">
        <v>0</v>
      </c>
      <c r="N88" s="27"/>
      <c r="O88" s="21"/>
    </row>
    <row r="89" spans="1:15" ht="14.25" customHeight="1" x14ac:dyDescent="0.15">
      <c r="A89" s="25" t="s">
        <v>193</v>
      </c>
      <c r="B89" s="26" t="s">
        <v>164</v>
      </c>
      <c r="C89" s="36">
        <v>3785</v>
      </c>
      <c r="D89" s="36"/>
      <c r="E89" s="21"/>
      <c r="F89" s="63" t="s">
        <v>199</v>
      </c>
      <c r="G89" s="37" t="s">
        <v>175</v>
      </c>
      <c r="H89" s="36">
        <v>2500</v>
      </c>
      <c r="I89" s="36"/>
      <c r="J89" s="21"/>
      <c r="K89" s="25"/>
      <c r="L89" s="26"/>
      <c r="M89" s="27"/>
      <c r="N89" s="27"/>
      <c r="O89" s="21"/>
    </row>
    <row r="90" spans="1:15" ht="14.25" customHeight="1" x14ac:dyDescent="0.15">
      <c r="A90" s="25" t="s">
        <v>194</v>
      </c>
      <c r="B90" s="26" t="s">
        <v>165</v>
      </c>
      <c r="C90" s="30">
        <v>1350</v>
      </c>
      <c r="D90" s="30"/>
      <c r="E90" s="21"/>
      <c r="F90" s="31" t="s">
        <v>200</v>
      </c>
      <c r="G90" s="32" t="s">
        <v>159</v>
      </c>
      <c r="H90" s="30">
        <v>2400</v>
      </c>
      <c r="I90" s="30"/>
      <c r="J90" s="21"/>
      <c r="K90" s="88" t="s">
        <v>218</v>
      </c>
      <c r="L90" s="89"/>
      <c r="M90" s="33">
        <f>SUM(C80:C90)+SUM(H80:H90)+SUM(M80:M89)</f>
        <v>65435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64" t="s">
        <v>286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284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C651-F4C5-4917-B9FC-EBE479FC1921}">
  <sheetPr>
    <tabColor rgb="FF00B0F0"/>
  </sheetPr>
  <dimension ref="A1:O104"/>
  <sheetViews>
    <sheetView showZeros="0" view="pageBreakPreview" topLeftCell="A31" zoomScale="55" zoomScaleNormal="100" zoomScaleSheetLayoutView="55" workbookViewId="0"/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93" t="s">
        <v>279</v>
      </c>
      <c r="B77" s="94"/>
      <c r="C77" s="94"/>
      <c r="D77" s="94"/>
      <c r="E77" s="95"/>
      <c r="F77" s="35" t="s">
        <v>2</v>
      </c>
      <c r="G77" s="90">
        <f>東部!E2</f>
        <v>0</v>
      </c>
      <c r="H77" s="91"/>
      <c r="I77" s="91"/>
      <c r="J77" s="92"/>
      <c r="K77" s="35" t="s">
        <v>7</v>
      </c>
      <c r="L77" s="90">
        <f>東部!K2</f>
        <v>0</v>
      </c>
      <c r="M77" s="91"/>
      <c r="N77" s="91"/>
      <c r="O77" s="92"/>
    </row>
    <row r="78" spans="1:15" ht="14.25" customHeight="1" x14ac:dyDescent="0.15">
      <c r="A78" s="35" t="s">
        <v>3</v>
      </c>
      <c r="B78" s="101">
        <f>東部!E3</f>
        <v>0</v>
      </c>
      <c r="C78" s="102"/>
      <c r="D78" s="102"/>
      <c r="E78" s="103"/>
      <c r="F78" s="35" t="s">
        <v>4</v>
      </c>
      <c r="G78" s="93">
        <f>東部!H2</f>
        <v>0</v>
      </c>
      <c r="H78" s="94"/>
      <c r="I78" s="94"/>
      <c r="J78" s="95"/>
      <c r="K78" s="35" t="s">
        <v>5</v>
      </c>
      <c r="L78" s="90">
        <f>東部!H3</f>
        <v>0</v>
      </c>
      <c r="M78" s="91"/>
      <c r="N78" s="91"/>
      <c r="O78" s="92"/>
    </row>
    <row r="79" spans="1:15" ht="14.25" customHeight="1" x14ac:dyDescent="0.15">
      <c r="A79" s="28" t="s">
        <v>1</v>
      </c>
      <c r="B79" s="28" t="s">
        <v>6</v>
      </c>
      <c r="C79" s="28" t="s">
        <v>10</v>
      </c>
      <c r="D79" s="29" t="s">
        <v>0</v>
      </c>
      <c r="E79" s="28" t="s">
        <v>8</v>
      </c>
      <c r="F79" s="28" t="s">
        <v>1</v>
      </c>
      <c r="G79" s="28" t="s">
        <v>6</v>
      </c>
      <c r="H79" s="28" t="s">
        <v>10</v>
      </c>
      <c r="I79" s="29" t="s">
        <v>0</v>
      </c>
      <c r="J79" s="28" t="s">
        <v>8</v>
      </c>
      <c r="K79" s="28" t="s">
        <v>1</v>
      </c>
      <c r="L79" s="28" t="s">
        <v>6</v>
      </c>
      <c r="M79" s="28" t="s">
        <v>10</v>
      </c>
      <c r="N79" s="29" t="s">
        <v>0</v>
      </c>
      <c r="O79" s="28" t="s">
        <v>8</v>
      </c>
    </row>
    <row r="80" spans="1:15" ht="14.25" customHeight="1" x14ac:dyDescent="0.15">
      <c r="A80" s="25" t="s">
        <v>275</v>
      </c>
      <c r="B80" s="26" t="s">
        <v>280</v>
      </c>
      <c r="C80" s="30">
        <v>900</v>
      </c>
      <c r="D80" s="30"/>
      <c r="E80" s="21"/>
      <c r="F80" s="31"/>
      <c r="G80" s="32"/>
      <c r="H80" s="30"/>
      <c r="I80" s="30"/>
      <c r="J80" s="21"/>
      <c r="K80" s="25"/>
      <c r="L80" s="32"/>
      <c r="M80" s="30"/>
      <c r="N80" s="30"/>
      <c r="O80" s="21"/>
    </row>
    <row r="81" spans="1:15" ht="14.25" customHeight="1" x14ac:dyDescent="0.15">
      <c r="A81" s="25" t="s">
        <v>276</v>
      </c>
      <c r="B81" s="26" t="s">
        <v>281</v>
      </c>
      <c r="C81" s="30">
        <v>1600</v>
      </c>
      <c r="D81" s="30"/>
      <c r="E81" s="21"/>
      <c r="F81" s="31"/>
      <c r="G81" s="32"/>
      <c r="H81" s="30"/>
      <c r="I81" s="30"/>
      <c r="J81" s="21"/>
      <c r="K81" s="25"/>
      <c r="L81" s="32"/>
      <c r="M81" s="30"/>
      <c r="N81" s="30"/>
      <c r="O81" s="21"/>
    </row>
    <row r="82" spans="1:15" ht="14.25" customHeight="1" x14ac:dyDescent="0.15">
      <c r="A82" s="25" t="s">
        <v>277</v>
      </c>
      <c r="B82" s="26" t="s">
        <v>282</v>
      </c>
      <c r="C82" s="30">
        <v>2150</v>
      </c>
      <c r="D82" s="30"/>
      <c r="E82" s="21"/>
      <c r="F82" s="31"/>
      <c r="G82" s="32"/>
      <c r="H82" s="30"/>
      <c r="I82" s="30"/>
      <c r="J82" s="21"/>
      <c r="K82" s="25"/>
      <c r="L82" s="32"/>
      <c r="M82" s="30"/>
      <c r="N82" s="30"/>
      <c r="O82" s="21"/>
    </row>
    <row r="83" spans="1:15" ht="14.25" customHeight="1" x14ac:dyDescent="0.15">
      <c r="A83" s="25" t="s">
        <v>278</v>
      </c>
      <c r="B83" s="26" t="s">
        <v>283</v>
      </c>
      <c r="C83" s="30">
        <v>1350</v>
      </c>
      <c r="D83" s="30"/>
      <c r="E83" s="21"/>
      <c r="F83" s="31"/>
      <c r="G83" s="32"/>
      <c r="H83" s="30"/>
      <c r="I83" s="30"/>
      <c r="J83" s="21"/>
      <c r="K83" s="25"/>
      <c r="L83" s="32"/>
      <c r="M83" s="30"/>
      <c r="N83" s="30"/>
      <c r="O83" s="21"/>
    </row>
    <row r="84" spans="1:15" ht="14.25" customHeight="1" x14ac:dyDescent="0.15">
      <c r="A84" s="25"/>
      <c r="B84" s="26"/>
      <c r="C84" s="30"/>
      <c r="D84" s="30"/>
      <c r="E84" s="21"/>
      <c r="F84" s="31"/>
      <c r="G84" s="32"/>
      <c r="H84" s="30"/>
      <c r="I84" s="30"/>
      <c r="J84" s="21"/>
      <c r="K84" s="25"/>
      <c r="L84" s="32"/>
      <c r="M84" s="30"/>
      <c r="N84" s="30"/>
      <c r="O84" s="21"/>
    </row>
    <row r="85" spans="1:15" ht="14.25" customHeight="1" x14ac:dyDescent="0.15">
      <c r="A85" s="25"/>
      <c r="B85" s="26"/>
      <c r="C85" s="30"/>
      <c r="D85" s="30"/>
      <c r="E85" s="21"/>
      <c r="F85" s="31"/>
      <c r="G85" s="32"/>
      <c r="H85" s="30"/>
      <c r="I85" s="30"/>
      <c r="J85" s="21"/>
      <c r="K85" s="25"/>
      <c r="L85" s="32"/>
      <c r="M85" s="30"/>
      <c r="N85" s="30"/>
      <c r="O85" s="21"/>
    </row>
    <row r="86" spans="1:15" ht="14.25" customHeight="1" x14ac:dyDescent="0.15">
      <c r="A86" s="25"/>
      <c r="B86" s="26"/>
      <c r="C86" s="30"/>
      <c r="D86" s="30"/>
      <c r="E86" s="21"/>
      <c r="F86" s="31"/>
      <c r="G86" s="32"/>
      <c r="H86" s="30"/>
      <c r="I86" s="30"/>
      <c r="J86" s="21"/>
      <c r="K86" s="25"/>
      <c r="L86" s="32"/>
      <c r="M86" s="30"/>
      <c r="N86" s="30"/>
      <c r="O86" s="21"/>
    </row>
    <row r="87" spans="1:15" ht="14.25" customHeight="1" x14ac:dyDescent="0.15">
      <c r="A87" s="25"/>
      <c r="B87" s="26"/>
      <c r="C87" s="30"/>
      <c r="D87" s="30"/>
      <c r="E87" s="21"/>
      <c r="F87" s="31"/>
      <c r="G87" s="32"/>
      <c r="H87" s="30"/>
      <c r="I87" s="30"/>
      <c r="J87" s="21"/>
      <c r="K87" s="25"/>
      <c r="L87" s="32"/>
      <c r="M87" s="30"/>
      <c r="N87" s="30"/>
      <c r="O87" s="21"/>
    </row>
    <row r="88" spans="1:15" ht="14.25" customHeight="1" x14ac:dyDescent="0.15">
      <c r="A88" s="25"/>
      <c r="B88" s="26"/>
      <c r="C88" s="30"/>
      <c r="D88" s="30"/>
      <c r="E88" s="21"/>
      <c r="F88" s="31"/>
      <c r="G88" s="32"/>
      <c r="H88" s="30"/>
      <c r="I88" s="30"/>
      <c r="J88" s="21"/>
      <c r="K88" s="25"/>
      <c r="L88" s="26"/>
      <c r="M88" s="27"/>
      <c r="N88" s="27"/>
      <c r="O88" s="21"/>
    </row>
    <row r="89" spans="1:15" ht="14.25" customHeight="1" x14ac:dyDescent="0.15">
      <c r="A89" s="25"/>
      <c r="B89" s="26"/>
      <c r="C89" s="30"/>
      <c r="D89" s="30"/>
      <c r="E89" s="21"/>
      <c r="F89" s="31"/>
      <c r="G89" s="32"/>
      <c r="H89" s="30"/>
      <c r="I89" s="30"/>
      <c r="J89" s="21"/>
      <c r="K89" s="25"/>
      <c r="L89" s="26"/>
      <c r="M89" s="27"/>
      <c r="N89" s="27"/>
      <c r="O89" s="21"/>
    </row>
    <row r="90" spans="1:15" ht="14.25" customHeight="1" x14ac:dyDescent="0.15">
      <c r="A90" s="25"/>
      <c r="B90" s="26"/>
      <c r="C90" s="30"/>
      <c r="D90" s="30"/>
      <c r="E90" s="21"/>
      <c r="F90" s="31"/>
      <c r="G90" s="32"/>
      <c r="H90" s="30"/>
      <c r="I90" s="30"/>
      <c r="J90" s="21"/>
      <c r="K90" s="88" t="s">
        <v>218</v>
      </c>
      <c r="L90" s="89"/>
      <c r="M90" s="33">
        <f>SUM(C80:C90)+SUM(H80:H90)+SUM(M80:M89)</f>
        <v>6000</v>
      </c>
      <c r="N90" s="33">
        <f>SUM(D80:D90)+SUM(I80:I90)+SUM(N80:N89)</f>
        <v>0</v>
      </c>
      <c r="O90" s="21"/>
    </row>
    <row r="91" spans="1:15" ht="14.25" customHeight="1" x14ac:dyDescent="0.15">
      <c r="A91" s="99" t="s">
        <v>9</v>
      </c>
      <c r="B91" s="99"/>
      <c r="C91" s="99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4.25" customHeight="1" x14ac:dyDescent="0.15">
      <c r="A92" s="100"/>
      <c r="B92" s="100"/>
      <c r="C92" s="100"/>
      <c r="D92" s="65" t="s">
        <v>12</v>
      </c>
      <c r="E92" s="65"/>
      <c r="F92" s="65"/>
      <c r="G92" s="65" t="s">
        <v>216</v>
      </c>
      <c r="H92" s="65"/>
      <c r="I92" s="65"/>
      <c r="J92" s="65" t="s">
        <v>11</v>
      </c>
      <c r="K92" s="65"/>
      <c r="L92" s="65"/>
      <c r="M92" s="65" t="s">
        <v>217</v>
      </c>
      <c r="N92" s="65"/>
      <c r="O92" s="65"/>
    </row>
    <row r="93" spans="1:15" ht="14.25" customHeight="1" x14ac:dyDescent="0.2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</sheetData>
  <mergeCells count="12">
    <mergeCell ref="M92:O92"/>
    <mergeCell ref="A77:E77"/>
    <mergeCell ref="G77:J77"/>
    <mergeCell ref="L77:O77"/>
    <mergeCell ref="B78:E78"/>
    <mergeCell ref="G78:J78"/>
    <mergeCell ref="L78:O78"/>
    <mergeCell ref="K90:L90"/>
    <mergeCell ref="A91:C92"/>
    <mergeCell ref="D92:F92"/>
    <mergeCell ref="G92:I92"/>
    <mergeCell ref="J92:L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42"/>
  <sheetViews>
    <sheetView workbookViewId="0"/>
  </sheetViews>
  <sheetFormatPr defaultRowHeight="13.5" x14ac:dyDescent="0.15"/>
  <sheetData>
    <row r="4" spans="1:5" ht="14.25" thickBot="1" x14ac:dyDescent="0.2"/>
    <row r="5" spans="1:5" ht="14.25" thickBot="1" x14ac:dyDescent="0.2">
      <c r="A5" s="15"/>
      <c r="B5" s="104" t="s">
        <v>272</v>
      </c>
      <c r="C5" s="105"/>
      <c r="D5" s="6" t="s">
        <v>230</v>
      </c>
      <c r="E5" s="7" t="s">
        <v>221</v>
      </c>
    </row>
    <row r="6" spans="1:5" x14ac:dyDescent="0.15">
      <c r="A6" s="108" t="s">
        <v>225</v>
      </c>
      <c r="B6" s="111" t="s">
        <v>237</v>
      </c>
      <c r="C6" s="112"/>
      <c r="D6" s="8">
        <v>12350</v>
      </c>
      <c r="E6" s="9">
        <f>熱海･伊東!D80+熱海･伊東!D81+熱海･伊東!D82+熱海･伊東!D83+熱海･伊東!D84+熱海･伊東!D85+熱海･伊東!D86+熱海･伊東!D87</f>
        <v>0</v>
      </c>
    </row>
    <row r="7" spans="1:5" x14ac:dyDescent="0.15">
      <c r="A7" s="109"/>
      <c r="B7" s="106" t="s">
        <v>238</v>
      </c>
      <c r="C7" s="107"/>
      <c r="D7" s="5">
        <v>28550</v>
      </c>
      <c r="E7" s="10">
        <f>熱海･伊東!D88+熱海･伊東!D89+熱海･伊東!D90+熱海･伊東!I80</f>
        <v>0</v>
      </c>
    </row>
    <row r="8" spans="1:5" x14ac:dyDescent="0.15">
      <c r="A8" s="109"/>
      <c r="B8" s="106" t="s">
        <v>239</v>
      </c>
      <c r="C8" s="107"/>
      <c r="D8" s="5">
        <v>5300</v>
      </c>
      <c r="E8" s="10">
        <f>東伊豆･西伊豆･下田!D80+東伊豆･西伊豆･下田!D81</f>
        <v>0</v>
      </c>
    </row>
    <row r="9" spans="1:5" x14ac:dyDescent="0.15">
      <c r="A9" s="109"/>
      <c r="B9" s="106" t="s">
        <v>240</v>
      </c>
      <c r="C9" s="107"/>
      <c r="D9" s="5">
        <v>2500</v>
      </c>
      <c r="E9" s="10">
        <f>東伊豆･西伊豆･下田!D82+東伊豆･西伊豆･下田!D83</f>
        <v>0</v>
      </c>
    </row>
    <row r="10" spans="1:5" x14ac:dyDescent="0.15">
      <c r="A10" s="109"/>
      <c r="B10" s="106" t="s">
        <v>241</v>
      </c>
      <c r="C10" s="107"/>
      <c r="D10" s="5">
        <v>13000</v>
      </c>
      <c r="E10" s="10">
        <f>東伊豆･西伊豆･下田!D84</f>
        <v>0</v>
      </c>
    </row>
    <row r="11" spans="1:5" x14ac:dyDescent="0.15">
      <c r="A11" s="109"/>
      <c r="B11" s="106" t="s">
        <v>242</v>
      </c>
      <c r="C11" s="107"/>
      <c r="D11" s="5">
        <v>3950</v>
      </c>
      <c r="E11" s="10">
        <f>東伊豆･西伊豆･下田!D85</f>
        <v>0</v>
      </c>
    </row>
    <row r="12" spans="1:5" x14ac:dyDescent="0.15">
      <c r="A12" s="109"/>
      <c r="B12" s="106" t="s">
        <v>243</v>
      </c>
      <c r="C12" s="107"/>
      <c r="D12" s="5">
        <v>2850</v>
      </c>
      <c r="E12" s="10">
        <f>東伊豆･西伊豆･下田!D86</f>
        <v>0</v>
      </c>
    </row>
    <row r="13" spans="1:5" x14ac:dyDescent="0.15">
      <c r="A13" s="109"/>
      <c r="B13" s="106" t="s">
        <v>244</v>
      </c>
      <c r="C13" s="107"/>
      <c r="D13" s="5">
        <v>3650</v>
      </c>
      <c r="E13" s="10">
        <f>東伊豆･西伊豆･下田!D87+東伊豆･西伊豆･下田!D88+東伊豆･西伊豆･下田!D89+東伊豆･西伊豆･下田!D90</f>
        <v>0</v>
      </c>
    </row>
    <row r="14" spans="1:5" x14ac:dyDescent="0.15">
      <c r="A14" s="109"/>
      <c r="B14" s="106" t="s">
        <v>245</v>
      </c>
      <c r="C14" s="107"/>
      <c r="D14" s="5">
        <v>11550</v>
      </c>
      <c r="E14" s="10">
        <f>東伊豆･西伊豆･下田!I80+東伊豆･西伊豆･下田!I81+東伊豆･西伊豆･下田!I82+東伊豆･西伊豆･下田!I83+東伊豆･西伊豆･下田!I84+沼津･三島･函南!N84+熱海･伊東!I81</f>
        <v>0</v>
      </c>
    </row>
    <row r="15" spans="1:5" x14ac:dyDescent="0.15">
      <c r="A15" s="109"/>
      <c r="B15" s="106" t="s">
        <v>246</v>
      </c>
      <c r="C15" s="107"/>
      <c r="D15" s="5">
        <v>15140</v>
      </c>
      <c r="E15" s="10">
        <f>沼津･三島･函南!N81+沼津･三島･函南!N82+沼津･三島･函南!N83</f>
        <v>0</v>
      </c>
    </row>
    <row r="16" spans="1:5" x14ac:dyDescent="0.15">
      <c r="A16" s="109"/>
      <c r="B16" s="106" t="s">
        <v>247</v>
      </c>
      <c r="C16" s="107"/>
      <c r="D16" s="5">
        <v>28840</v>
      </c>
      <c r="E16" s="10">
        <f>沼津･三島･函南!I85+沼津･三島･函南!I86+沼津･三島･函南!I87+沼津･三島･函南!I88+沼津･三島･函南!I89</f>
        <v>0</v>
      </c>
    </row>
    <row r="17" spans="1:5" x14ac:dyDescent="0.15">
      <c r="A17" s="109"/>
      <c r="B17" s="106" t="s">
        <v>248</v>
      </c>
      <c r="C17" s="107"/>
      <c r="D17" s="5">
        <v>10750</v>
      </c>
      <c r="E17" s="10">
        <f>沼津･三島･函南!I90+沼津･三島･函南!N80</f>
        <v>0</v>
      </c>
    </row>
    <row r="18" spans="1:5" x14ac:dyDescent="0.15">
      <c r="A18" s="109"/>
      <c r="B18" s="106" t="s">
        <v>249</v>
      </c>
      <c r="C18" s="107"/>
      <c r="D18" s="5">
        <v>8790</v>
      </c>
      <c r="E18" s="10">
        <f>沼津･三島･函南!I82</f>
        <v>0</v>
      </c>
    </row>
    <row r="19" spans="1:5" x14ac:dyDescent="0.15">
      <c r="A19" s="109"/>
      <c r="B19" s="106" t="s">
        <v>250</v>
      </c>
      <c r="C19" s="107"/>
      <c r="D19" s="5">
        <v>9010</v>
      </c>
      <c r="E19" s="10">
        <f>沼津･三島･函南!I83+沼津･三島･函南!I84</f>
        <v>0</v>
      </c>
    </row>
    <row r="20" spans="1:5" x14ac:dyDescent="0.15">
      <c r="A20" s="109"/>
      <c r="B20" s="106" t="s">
        <v>251</v>
      </c>
      <c r="C20" s="107"/>
      <c r="D20" s="5">
        <v>73920</v>
      </c>
      <c r="E20" s="10">
        <f>沼津･三島･函南!D80+沼津･三島･函南!D81+沼津･三島･函南!D82+沼津･三島･函南!D83+沼津･三島･函南!D84+沼津･三島･函南!D85+沼津･三島･函南!D86+沼津･三島･函南!D87+沼津･三島･函南!D88+沼津･三島･函南!D89+沼津･三島･函南!D90+沼津･三島･函南!I80+沼津･三島･函南!I81</f>
        <v>0</v>
      </c>
    </row>
    <row r="21" spans="1:5" x14ac:dyDescent="0.15">
      <c r="A21" s="109"/>
      <c r="B21" s="106" t="s">
        <v>252</v>
      </c>
      <c r="C21" s="107"/>
      <c r="D21" s="5">
        <v>13150</v>
      </c>
      <c r="E21" s="10">
        <f>裾野・御殿場・小山!D80+裾野・御殿場・小山!D81+裾野・御殿場・小山!D82+裾野・御殿場・小山!D83+裾野・御殿場・小山!D84</f>
        <v>0</v>
      </c>
    </row>
    <row r="22" spans="1:5" x14ac:dyDescent="0.15">
      <c r="A22" s="109"/>
      <c r="B22" s="106" t="s">
        <v>253</v>
      </c>
      <c r="C22" s="107"/>
      <c r="D22" s="5">
        <v>22750</v>
      </c>
      <c r="E22" s="10">
        <f>裾野・御殿場・小山!D85+裾野・御殿場・小山!D86+裾野・御殿場・小山!D87+裾野・御殿場・小山!D88+裾野・御殿場・小山!D89+裾野・御殿場・小山!D90+裾野・御殿場・小山!I80+裾野・御殿場・小山!I81</f>
        <v>0</v>
      </c>
    </row>
    <row r="23" spans="1:5" x14ac:dyDescent="0.15">
      <c r="A23" s="109"/>
      <c r="B23" s="106" t="s">
        <v>254</v>
      </c>
      <c r="C23" s="107"/>
      <c r="D23" s="5">
        <v>4900</v>
      </c>
      <c r="E23" s="10">
        <f>裾野・御殿場・小山!I82+裾野・御殿場・小山!I83</f>
        <v>0</v>
      </c>
    </row>
    <row r="24" spans="1:5" x14ac:dyDescent="0.15">
      <c r="A24" s="109"/>
      <c r="B24" s="106" t="s">
        <v>255</v>
      </c>
      <c r="C24" s="107"/>
      <c r="D24" s="5">
        <v>74700</v>
      </c>
      <c r="E24" s="10">
        <f>富士･富士宮!D80+富士･富士宮!D81+富士･富士宮!D82+富士･富士宮!D83+富士･富士宮!D84+富士･富士宮!D85+富士･富士宮!D86+富士･富士宮!D87+富士･富士宮!D88+富士･富士宮!D89+富士･富士宮!D90+富士･富士宮!I80+富士･富士宮!I81+富士･富士宮!I82+富士･富士宮!I83+富士･富士宮!I84</f>
        <v>0</v>
      </c>
    </row>
    <row r="25" spans="1:5" ht="14.25" thickBot="1" x14ac:dyDescent="0.2">
      <c r="A25" s="110"/>
      <c r="B25" s="113" t="s">
        <v>256</v>
      </c>
      <c r="C25" s="114"/>
      <c r="D25" s="11">
        <v>35100</v>
      </c>
      <c r="E25" s="12">
        <f>富士･富士宮!I85+富士･富士宮!I86+富士･富士宮!I87+富士･富士宮!I88+富士･富士宮!I89+富士･富士宮!I90+富士･富士宮!N80+富士･富士宮!N81+富士･富士宮!N82+富士･富士宮!N83+富士･富士宮!N84+富士･富士宮!N85+富士･富士宮!N86+富士･富士宮!N87+富士･富士宮!N88</f>
        <v>0</v>
      </c>
    </row>
    <row r="26" spans="1:5" x14ac:dyDescent="0.15">
      <c r="A26" s="108" t="s">
        <v>226</v>
      </c>
      <c r="B26" s="111" t="s">
        <v>257</v>
      </c>
      <c r="C26" s="112"/>
      <c r="D26" s="8">
        <v>82950</v>
      </c>
      <c r="E26" s="9" t="e">
        <f>#REF!+#REF!+#REF!+#REF!+#REF!+#REF!+#REF!+#REF!+#REF!+#REF!+#REF!+#REF!+#REF!+#REF!+#REF!+#REF!+#REF!+#REF!+#REF!+#REF!</f>
        <v>#REF!</v>
      </c>
    </row>
    <row r="27" spans="1:5" x14ac:dyDescent="0.15">
      <c r="A27" s="109"/>
      <c r="B27" s="106" t="s">
        <v>271</v>
      </c>
      <c r="C27" s="107"/>
      <c r="D27" s="5">
        <v>165350</v>
      </c>
      <c r="E27" s="10" t="e">
        <f>#REF!+#REF!+#REF!+#REF!+#REF!+#REF!+#REF!+#REF!+#REF!+#REF!+#REF!+#REF!+#REF!+#REF!+#REF!+#REF!+#REF!+#REF!</f>
        <v>#REF!</v>
      </c>
    </row>
    <row r="28" spans="1:5" x14ac:dyDescent="0.15">
      <c r="A28" s="109"/>
      <c r="B28" s="106" t="s">
        <v>258</v>
      </c>
      <c r="C28" s="107"/>
      <c r="D28" s="5">
        <v>40800</v>
      </c>
      <c r="E28" s="10" t="e">
        <f>#REF!+#REF!+#REF!+#REF!+#REF!+#REF!+#REF!+#REF!+#REF!+#REF!</f>
        <v>#REF!</v>
      </c>
    </row>
    <row r="29" spans="1:5" x14ac:dyDescent="0.15">
      <c r="A29" s="109"/>
      <c r="B29" s="106" t="s">
        <v>259</v>
      </c>
      <c r="C29" s="107"/>
      <c r="D29" s="5">
        <v>39750</v>
      </c>
      <c r="E29" s="10" t="e">
        <f>#REF!+#REF!+#REF!+#REF!+#REF!+#REF!+#REF!+#REF!+#REF!+#REF!+#REF!+#REF!+#REF!+#REF!+#REF!+#REF!</f>
        <v>#REF!</v>
      </c>
    </row>
    <row r="30" spans="1:5" x14ac:dyDescent="0.15">
      <c r="A30" s="109"/>
      <c r="B30" s="106" t="s">
        <v>260</v>
      </c>
      <c r="C30" s="107"/>
      <c r="D30" s="5">
        <v>29300</v>
      </c>
      <c r="E30" s="10" t="e">
        <f>#REF!+#REF!+#REF!+#REF!+#REF!+#REF!+#REF!+#REF!+#REF!+#REF!+#REF!+#REF!</f>
        <v>#REF!</v>
      </c>
    </row>
    <row r="31" spans="1:5" x14ac:dyDescent="0.15">
      <c r="A31" s="109"/>
      <c r="B31" s="106" t="s">
        <v>261</v>
      </c>
      <c r="C31" s="107"/>
      <c r="D31" s="5">
        <v>2450</v>
      </c>
      <c r="E31" s="10" t="e">
        <f>#REF!+#REF!+#REF!</f>
        <v>#REF!</v>
      </c>
    </row>
    <row r="32" spans="1:5" x14ac:dyDescent="0.15">
      <c r="A32" s="109"/>
      <c r="B32" s="106" t="s">
        <v>262</v>
      </c>
      <c r="C32" s="107"/>
      <c r="D32" s="5">
        <v>7800</v>
      </c>
      <c r="E32" s="10" t="e">
        <f>#REF!+#REF!+#REF!+#REF!+#REF!</f>
        <v>#REF!</v>
      </c>
    </row>
    <row r="33" spans="1:5" ht="14.25" thickBot="1" x14ac:dyDescent="0.2">
      <c r="A33" s="110"/>
      <c r="B33" s="113" t="s">
        <v>263</v>
      </c>
      <c r="C33" s="114"/>
      <c r="D33" s="11">
        <v>12910</v>
      </c>
      <c r="E33" s="12" t="e">
        <f>#REF!+#REF!+#REF!+#REF!+#REF!+#REF!+#REF!+#REF!+#REF!+#REF!+#REF!+#REF!</f>
        <v>#REF!</v>
      </c>
    </row>
    <row r="34" spans="1:5" x14ac:dyDescent="0.15">
      <c r="A34" s="108" t="s">
        <v>227</v>
      </c>
      <c r="B34" s="111" t="s">
        <v>264</v>
      </c>
      <c r="C34" s="112"/>
      <c r="D34" s="8">
        <v>9790</v>
      </c>
      <c r="E34" s="9" t="e">
        <f>#REF!+#REF!+#REF!</f>
        <v>#REF!</v>
      </c>
    </row>
    <row r="35" spans="1:5" x14ac:dyDescent="0.15">
      <c r="A35" s="109"/>
      <c r="B35" s="106" t="s">
        <v>265</v>
      </c>
      <c r="C35" s="107"/>
      <c r="D35" s="5">
        <v>12000</v>
      </c>
      <c r="E35" s="10" t="e">
        <f>#REF!+#REF!+#REF!</f>
        <v>#REF!</v>
      </c>
    </row>
    <row r="36" spans="1:5" x14ac:dyDescent="0.15">
      <c r="A36" s="109"/>
      <c r="B36" s="106" t="s">
        <v>266</v>
      </c>
      <c r="C36" s="107"/>
      <c r="D36" s="5">
        <v>31000</v>
      </c>
      <c r="E36" s="10" t="e">
        <f>#REF!+#REF!+#REF!+#REF!+#REF!+#REF!+#REF!+#REF!</f>
        <v>#REF!</v>
      </c>
    </row>
    <row r="37" spans="1:5" x14ac:dyDescent="0.15">
      <c r="A37" s="109"/>
      <c r="B37" s="106" t="s">
        <v>267</v>
      </c>
      <c r="C37" s="107"/>
      <c r="D37" s="5">
        <v>6300</v>
      </c>
      <c r="E37" s="10" t="e">
        <f>#REF!+#REF!</f>
        <v>#REF!</v>
      </c>
    </row>
    <row r="38" spans="1:5" x14ac:dyDescent="0.15">
      <c r="A38" s="109"/>
      <c r="B38" s="106" t="s">
        <v>268</v>
      </c>
      <c r="C38" s="107"/>
      <c r="D38" s="5">
        <v>22120</v>
      </c>
      <c r="E38" s="10" t="e">
        <f>#REF!+#REF!+#REF!+#REF!</f>
        <v>#REF!</v>
      </c>
    </row>
    <row r="39" spans="1:5" x14ac:dyDescent="0.15">
      <c r="A39" s="109"/>
      <c r="B39" s="106" t="s">
        <v>269</v>
      </c>
      <c r="C39" s="107"/>
      <c r="D39" s="5">
        <v>47130</v>
      </c>
      <c r="E39" s="10" t="e">
        <f>#REF!+#REF!+#REF!+#REF!+#REF!+#REF!+#REF!</f>
        <v>#REF!</v>
      </c>
    </row>
    <row r="40" spans="1:5" x14ac:dyDescent="0.15">
      <c r="A40" s="109"/>
      <c r="B40" s="106" t="s">
        <v>236</v>
      </c>
      <c r="C40" s="107"/>
      <c r="D40" s="5">
        <v>241760</v>
      </c>
      <c r="E40" s="10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1" spans="1:5" ht="14.25" thickBot="1" x14ac:dyDescent="0.2">
      <c r="A41" s="110"/>
      <c r="B41" s="113" t="s">
        <v>270</v>
      </c>
      <c r="C41" s="114"/>
      <c r="D41" s="11">
        <v>17440</v>
      </c>
      <c r="E41" s="12" t="e">
        <f>#REF!+#REF!+#REF!</f>
        <v>#REF!</v>
      </c>
    </row>
    <row r="42" spans="1:5" ht="14.25" thickBot="1" x14ac:dyDescent="0.2">
      <c r="A42" s="15"/>
      <c r="B42" s="115" t="s">
        <v>228</v>
      </c>
      <c r="C42" s="116"/>
      <c r="D42" s="13">
        <f>SUM(D6:D41)</f>
        <v>1149600</v>
      </c>
      <c r="E42" s="14" t="e">
        <f>SUM(E6:E41)</f>
        <v>#REF!</v>
      </c>
    </row>
  </sheetData>
  <mergeCells count="41"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東部</vt:lpstr>
      <vt:lpstr>熱海･伊東</vt:lpstr>
      <vt:lpstr>東伊豆･西伊豆･下田</vt:lpstr>
      <vt:lpstr>沼津･三島･函南</vt:lpstr>
      <vt:lpstr>裾野・御殿場・小山</vt:lpstr>
      <vt:lpstr>富士･富士宮</vt:lpstr>
      <vt:lpstr>山梨</vt:lpstr>
      <vt:lpstr>市町村別</vt:lpstr>
      <vt:lpstr>山梨!Print_Area</vt:lpstr>
      <vt:lpstr>沼津･三島･函南!Print_Area</vt:lpstr>
      <vt:lpstr>裾野・御殿場・小山!Print_Area</vt:lpstr>
      <vt:lpstr>東伊豆･西伊豆･下田!Print_Area</vt:lpstr>
      <vt:lpstr>東部!Print_Area</vt:lpstr>
      <vt:lpstr>熱海･伊東!Print_Area</vt:lpstr>
      <vt:lpstr>富士･富士宮!Print_Area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y-uchida</cp:lastModifiedBy>
  <cp:lastPrinted>2023-01-18T08:23:16Z</cp:lastPrinted>
  <dcterms:created xsi:type="dcterms:W3CDTF">1997-01-08T22:48:59Z</dcterms:created>
  <dcterms:modified xsi:type="dcterms:W3CDTF">2026-01-19T00:01:58Z</dcterms:modified>
</cp:coreProperties>
</file>