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srv07\社内\共有\043村山\★☆2026年上期部数表\未ブロック別資料2026上期\"/>
    </mc:Choice>
  </mc:AlternateContent>
  <xr:revisionPtr revIDLastSave="0" documentId="13_ncr:1_{1AD33F30-7019-4B64-B920-0FCF83A7C6D3}" xr6:coauthVersionLast="47" xr6:coauthVersionMax="47" xr10:uidLastSave="{00000000-0000-0000-0000-000000000000}"/>
  <bookViews>
    <workbookView xWindow="19080" yWindow="-120" windowWidth="19440" windowHeight="14880" tabRatio="845" xr2:uid="{00000000-000D-0000-FFFF-FFFF00000000}"/>
  </bookViews>
  <sheets>
    <sheet name="西部" sheetId="22" r:id="rId1"/>
    <sheet name="御前崎-掛川" sheetId="16" r:id="rId2"/>
    <sheet name="袋井･磐田" sheetId="12" r:id="rId3"/>
    <sheet name="浜松" sheetId="17" r:id="rId4"/>
    <sheet name="湖西" sheetId="11" r:id="rId5"/>
    <sheet name="天竜" sheetId="18" r:id="rId6"/>
    <sheet name="市町村別" sheetId="24" state="hidden" r:id="rId7"/>
  </sheets>
  <definedNames>
    <definedName name="_xlnm.Print_Area" localSheetId="4">湖西!$A$1:$O$92</definedName>
    <definedName name="_xlnm.Print_Area" localSheetId="1">'御前崎-掛川'!$A$1:$O$92</definedName>
    <definedName name="_xlnm.Print_Area" localSheetId="0">西部!$A$1:$O$51</definedName>
    <definedName name="_xlnm.Print_Area" localSheetId="2">袋井･磐田!$A$1:$O$92</definedName>
    <definedName name="_xlnm.Print_Area" localSheetId="5">天竜!$A$1:$O$92</definedName>
    <definedName name="_xlnm.Print_Area" localSheetId="3">浜松!$A$1:$O$92</definedName>
  </definedNames>
  <calcPr calcId="191029"/>
</workbook>
</file>

<file path=xl/calcChain.xml><?xml version="1.0" encoding="utf-8"?>
<calcChain xmlns="http://schemas.openxmlformats.org/spreadsheetml/2006/main">
  <c r="C36" i="22" l="1"/>
  <c r="C35" i="22"/>
  <c r="C31" i="22"/>
  <c r="C30" i="22"/>
  <c r="C26" i="22" l="1"/>
  <c r="C27" i="22"/>
  <c r="C28" i="22"/>
  <c r="C29" i="22"/>
  <c r="G78" i="12" l="1"/>
  <c r="G78" i="17"/>
  <c r="G78" i="11"/>
  <c r="G78" i="18"/>
  <c r="G78" i="16"/>
  <c r="B78" i="12"/>
  <c r="B78" i="17"/>
  <c r="B78" i="11"/>
  <c r="B78" i="18"/>
  <c r="B78" i="16"/>
  <c r="L77" i="12"/>
  <c r="L77" i="17"/>
  <c r="L77" i="11"/>
  <c r="L77" i="18"/>
  <c r="L77" i="16"/>
  <c r="G77" i="12"/>
  <c r="G77" i="17"/>
  <c r="G77" i="11"/>
  <c r="G77" i="18"/>
  <c r="G77" i="16"/>
  <c r="I7" i="22" l="1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D7" i="22"/>
  <c r="D8" i="22"/>
  <c r="D9" i="22"/>
  <c r="D10" i="22"/>
  <c r="D11" i="22"/>
  <c r="D12" i="22"/>
  <c r="D13" i="22"/>
  <c r="D14" i="22"/>
  <c r="D15" i="22"/>
  <c r="D16" i="22"/>
  <c r="D17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M90" i="17"/>
  <c r="D42" i="24"/>
  <c r="H37" i="22"/>
  <c r="H38" i="22"/>
  <c r="H36" i="22"/>
  <c r="H35" i="22"/>
  <c r="H34" i="22"/>
  <c r="H33" i="22"/>
  <c r="H32" i="22"/>
  <c r="H31" i="22"/>
  <c r="H30" i="22"/>
  <c r="H28" i="22"/>
  <c r="H29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7" i="22"/>
  <c r="H8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4" i="22"/>
  <c r="C33" i="22"/>
  <c r="C32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6" i="24"/>
  <c r="N90" i="18"/>
  <c r="M90" i="18"/>
  <c r="N90" i="11"/>
  <c r="M90" i="11"/>
  <c r="N90" i="17"/>
  <c r="N90" i="12"/>
  <c r="M90" i="12"/>
  <c r="N90" i="16"/>
  <c r="M90" i="16"/>
  <c r="N48" i="22" l="1"/>
  <c r="M48" i="22"/>
  <c r="E5" i="22" s="1"/>
  <c r="E42" i="24"/>
  <c r="H5" i="22" l="1"/>
  <c r="H3" i="22"/>
  <c r="L78" i="11" l="1"/>
  <c r="L78" i="18"/>
  <c r="L78" i="16"/>
  <c r="L78" i="12"/>
  <c r="L78" i="17"/>
</calcChain>
</file>

<file path=xl/sharedStrings.xml><?xml version="1.0" encoding="utf-8"?>
<sst xmlns="http://schemas.openxmlformats.org/spreadsheetml/2006/main" count="509" uniqueCount="218">
  <si>
    <t>配布部数</t>
    <rPh sb="0" eb="2">
      <t>ハイフ</t>
    </rPh>
    <rPh sb="2" eb="4">
      <t>ブスウ</t>
    </rPh>
    <phoneticPr fontId="2"/>
  </si>
  <si>
    <t>№</t>
    <phoneticPr fontId="2"/>
  </si>
  <si>
    <t>広告主</t>
    <rPh sb="0" eb="3">
      <t>コウコクヌシ</t>
    </rPh>
    <phoneticPr fontId="2"/>
  </si>
  <si>
    <t>折込日</t>
    <rPh sb="0" eb="2">
      <t>オリコミ</t>
    </rPh>
    <rPh sb="2" eb="3">
      <t>ビ</t>
    </rPh>
    <phoneticPr fontId="2"/>
  </si>
  <si>
    <t>サイズ</t>
    <phoneticPr fontId="2"/>
  </si>
  <si>
    <t>部数</t>
    <rPh sb="0" eb="2">
      <t>ブスウ</t>
    </rPh>
    <phoneticPr fontId="2"/>
  </si>
  <si>
    <t>地区</t>
    <rPh sb="0" eb="2">
      <t>チク</t>
    </rPh>
    <phoneticPr fontId="2"/>
  </si>
  <si>
    <t>タイトル</t>
    <phoneticPr fontId="2"/>
  </si>
  <si>
    <t>指示</t>
    <rPh sb="0" eb="2">
      <t>シジ</t>
    </rPh>
    <phoneticPr fontId="2"/>
  </si>
  <si>
    <t>㈱静岡オリコミ</t>
    <rPh sb="1" eb="3">
      <t>シズオカ</t>
    </rPh>
    <phoneticPr fontId="2"/>
  </si>
  <si>
    <t>扱部数</t>
    <rPh sb="0" eb="1">
      <t>アツカ</t>
    </rPh>
    <rPh sb="1" eb="3">
      <t>ブスウ</t>
    </rPh>
    <phoneticPr fontId="2"/>
  </si>
  <si>
    <t>浜松支社 浜松市中区和合町220-1011</t>
    <rPh sb="0" eb="2">
      <t>ハママツ</t>
    </rPh>
    <rPh sb="2" eb="4">
      <t>シシャ</t>
    </rPh>
    <rPh sb="5" eb="8">
      <t>ハママツシ</t>
    </rPh>
    <rPh sb="8" eb="10">
      <t>ナカク</t>
    </rPh>
    <rPh sb="10" eb="12">
      <t>ワゴウ</t>
    </rPh>
    <rPh sb="12" eb="13">
      <t>チョウ</t>
    </rPh>
    <phoneticPr fontId="2"/>
  </si>
  <si>
    <t>営業本部 静岡市駿河区中野新田346-2</t>
    <rPh sb="0" eb="2">
      <t>エイギョウ</t>
    </rPh>
    <rPh sb="2" eb="4">
      <t>ホンブ</t>
    </rPh>
    <rPh sb="5" eb="7">
      <t>シズオカ</t>
    </rPh>
    <rPh sb="7" eb="8">
      <t>シ</t>
    </rPh>
    <rPh sb="8" eb="10">
      <t>スルガ</t>
    </rPh>
    <rPh sb="10" eb="11">
      <t>ク</t>
    </rPh>
    <rPh sb="11" eb="13">
      <t>ナカノ</t>
    </rPh>
    <rPh sb="13" eb="15">
      <t>シンデン</t>
    </rPh>
    <phoneticPr fontId="2"/>
  </si>
  <si>
    <t>浜松市(南部･東部)</t>
    <rPh sb="0" eb="3">
      <t>ハママツシ</t>
    </rPh>
    <rPh sb="4" eb="6">
      <t>ナンブ</t>
    </rPh>
    <rPh sb="7" eb="9">
      <t>トウブ</t>
    </rPh>
    <phoneticPr fontId="2"/>
  </si>
  <si>
    <t>浜松市(北部)･湖西</t>
    <rPh sb="0" eb="3">
      <t>ハママツシ</t>
    </rPh>
    <rPh sb="4" eb="6">
      <t>ホクブ</t>
    </rPh>
    <rPh sb="8" eb="10">
      <t>コサイ</t>
    </rPh>
    <phoneticPr fontId="2"/>
  </si>
  <si>
    <t>天竜</t>
    <rPh sb="0" eb="2">
      <t>テンリュウ</t>
    </rPh>
    <phoneticPr fontId="2"/>
  </si>
  <si>
    <t>駅南</t>
    <rPh sb="0" eb="2">
      <t>エキナン</t>
    </rPh>
    <phoneticPr fontId="2"/>
  </si>
  <si>
    <t>大平</t>
    <rPh sb="0" eb="2">
      <t>オオヒラ</t>
    </rPh>
    <phoneticPr fontId="2"/>
  </si>
  <si>
    <t>駅北</t>
    <rPh sb="0" eb="1">
      <t>エキ</t>
    </rPh>
    <rPh sb="1" eb="2">
      <t>キタ</t>
    </rPh>
    <phoneticPr fontId="2"/>
  </si>
  <si>
    <t>御3</t>
    <rPh sb="0" eb="1">
      <t>ゴ</t>
    </rPh>
    <phoneticPr fontId="2"/>
  </si>
  <si>
    <t>豊田</t>
    <rPh sb="0" eb="2">
      <t>トヨダ</t>
    </rPh>
    <phoneticPr fontId="2"/>
  </si>
  <si>
    <t>駅南東部</t>
    <rPh sb="0" eb="2">
      <t>エキナン</t>
    </rPh>
    <rPh sb="2" eb="4">
      <t>トウブ</t>
    </rPh>
    <phoneticPr fontId="2"/>
  </si>
  <si>
    <t>駅南西部</t>
    <rPh sb="0" eb="2">
      <t>エキナン</t>
    </rPh>
    <rPh sb="2" eb="4">
      <t>セイブ</t>
    </rPh>
    <phoneticPr fontId="2"/>
  </si>
  <si>
    <t>小笠</t>
    <rPh sb="0" eb="2">
      <t>オガサ</t>
    </rPh>
    <phoneticPr fontId="2"/>
  </si>
  <si>
    <t>東名南</t>
    <rPh sb="0" eb="2">
      <t>トウメイ</t>
    </rPh>
    <rPh sb="2" eb="3">
      <t>ミナミ</t>
    </rPh>
    <phoneticPr fontId="2"/>
  </si>
  <si>
    <t>東名北</t>
    <rPh sb="0" eb="2">
      <t>トウメイ</t>
    </rPh>
    <rPh sb="2" eb="3">
      <t>キタ</t>
    </rPh>
    <phoneticPr fontId="2"/>
  </si>
  <si>
    <t>大東</t>
    <rPh sb="0" eb="2">
      <t>ダイトウ</t>
    </rPh>
    <phoneticPr fontId="2"/>
  </si>
  <si>
    <t>横須賀</t>
    <rPh sb="0" eb="3">
      <t>ヨコスカ</t>
    </rPh>
    <phoneticPr fontId="2"/>
  </si>
  <si>
    <t>土方</t>
    <rPh sb="0" eb="1">
      <t>ツチ</t>
    </rPh>
    <rPh sb="1" eb="2">
      <t>カタ</t>
    </rPh>
    <phoneticPr fontId="2"/>
  </si>
  <si>
    <t>日坂</t>
    <rPh sb="0" eb="1">
      <t>ニチ</t>
    </rPh>
    <rPh sb="1" eb="2">
      <t>サカ</t>
    </rPh>
    <phoneticPr fontId="2"/>
  </si>
  <si>
    <t>西郷</t>
    <rPh sb="0" eb="1">
      <t>ニシ</t>
    </rPh>
    <rPh sb="1" eb="2">
      <t>ゴウ</t>
    </rPh>
    <phoneticPr fontId="2"/>
  </si>
  <si>
    <t>原里</t>
    <rPh sb="0" eb="1">
      <t>ハラ</t>
    </rPh>
    <rPh sb="1" eb="2">
      <t>サト</t>
    </rPh>
    <phoneticPr fontId="2"/>
  </si>
  <si>
    <t>袋井市･磐田市</t>
    <rPh sb="0" eb="3">
      <t>フクロイシ</t>
    </rPh>
    <rPh sb="4" eb="7">
      <t>イワタシ</t>
    </rPh>
    <phoneticPr fontId="2"/>
  </si>
  <si>
    <t>山梨</t>
    <rPh sb="0" eb="2">
      <t>ヤマナシ</t>
    </rPh>
    <phoneticPr fontId="2"/>
  </si>
  <si>
    <t>浅羽</t>
    <rPh sb="0" eb="2">
      <t>アサバ</t>
    </rPh>
    <phoneticPr fontId="2"/>
  </si>
  <si>
    <t>御前崎市(旧浜岡町)-掛川市</t>
    <rPh sb="0" eb="4">
      <t>オマエザキシ</t>
    </rPh>
    <rPh sb="5" eb="6">
      <t>キュウ</t>
    </rPh>
    <rPh sb="6" eb="8">
      <t>ハマオカ</t>
    </rPh>
    <rPh sb="8" eb="9">
      <t>チョウ</t>
    </rPh>
    <rPh sb="11" eb="14">
      <t>カケガワシ</t>
    </rPh>
    <phoneticPr fontId="2"/>
  </si>
  <si>
    <t>森町</t>
    <rPh sb="0" eb="2">
      <t>モリマチ</t>
    </rPh>
    <phoneticPr fontId="2"/>
  </si>
  <si>
    <t>豊岡</t>
    <rPh sb="0" eb="2">
      <t>トヨオカ</t>
    </rPh>
    <phoneticPr fontId="2"/>
  </si>
  <si>
    <t>見付</t>
    <rPh sb="0" eb="1">
      <t>ミ</t>
    </rPh>
    <rPh sb="1" eb="2">
      <t>ツ</t>
    </rPh>
    <phoneticPr fontId="2"/>
  </si>
  <si>
    <t>福田</t>
    <rPh sb="0" eb="2">
      <t>フクダ</t>
    </rPh>
    <phoneticPr fontId="2"/>
  </si>
  <si>
    <t>竜洋</t>
    <rPh sb="0" eb="2">
      <t>リュウヨウ</t>
    </rPh>
    <phoneticPr fontId="2"/>
  </si>
  <si>
    <t>上西</t>
    <rPh sb="0" eb="1">
      <t>ウエ</t>
    </rPh>
    <rPh sb="1" eb="2">
      <t>ニシ</t>
    </rPh>
    <phoneticPr fontId="2"/>
  </si>
  <si>
    <t>曳馬</t>
    <rPh sb="0" eb="1">
      <t>ヒ</t>
    </rPh>
    <rPh sb="1" eb="2">
      <t>ウマ</t>
    </rPh>
    <phoneticPr fontId="2"/>
  </si>
  <si>
    <t>田町</t>
    <rPh sb="0" eb="2">
      <t>タマチ</t>
    </rPh>
    <phoneticPr fontId="2"/>
  </si>
  <si>
    <t>中田島</t>
    <rPh sb="0" eb="2">
      <t>ナカダ</t>
    </rPh>
    <rPh sb="2" eb="3">
      <t>シマ</t>
    </rPh>
    <phoneticPr fontId="2"/>
  </si>
  <si>
    <t>萩丘</t>
    <rPh sb="0" eb="1">
      <t>ハギ</t>
    </rPh>
    <rPh sb="1" eb="2">
      <t>オカ</t>
    </rPh>
    <phoneticPr fontId="2"/>
  </si>
  <si>
    <t>住吉</t>
    <rPh sb="0" eb="2">
      <t>スミヨシ</t>
    </rPh>
    <phoneticPr fontId="2"/>
  </si>
  <si>
    <t>高丘</t>
    <rPh sb="0" eb="1">
      <t>タカ</t>
    </rPh>
    <rPh sb="1" eb="2">
      <t>オカ</t>
    </rPh>
    <phoneticPr fontId="2"/>
  </si>
  <si>
    <t>富塚</t>
    <rPh sb="0" eb="1">
      <t>トミ</t>
    </rPh>
    <rPh sb="1" eb="2">
      <t>ツカ</t>
    </rPh>
    <phoneticPr fontId="2"/>
  </si>
  <si>
    <t>鴨江</t>
    <rPh sb="0" eb="1">
      <t>カモ</t>
    </rPh>
    <rPh sb="1" eb="2">
      <t>エ</t>
    </rPh>
    <phoneticPr fontId="2"/>
  </si>
  <si>
    <t>入野</t>
    <rPh sb="0" eb="2">
      <t>イリノ</t>
    </rPh>
    <phoneticPr fontId="2"/>
  </si>
  <si>
    <t>可美</t>
    <rPh sb="0" eb="1">
      <t>カ</t>
    </rPh>
    <rPh sb="1" eb="2">
      <t>ミ</t>
    </rPh>
    <phoneticPr fontId="2"/>
  </si>
  <si>
    <t>篠原町</t>
    <rPh sb="0" eb="1">
      <t>シノ</t>
    </rPh>
    <rPh sb="1" eb="2">
      <t>ハラ</t>
    </rPh>
    <rPh sb="2" eb="3">
      <t>チョウ</t>
    </rPh>
    <phoneticPr fontId="2"/>
  </si>
  <si>
    <t>新津</t>
    <rPh sb="0" eb="1">
      <t>シン</t>
    </rPh>
    <rPh sb="1" eb="2">
      <t>ツ</t>
    </rPh>
    <phoneticPr fontId="2"/>
  </si>
  <si>
    <t>馬郡</t>
    <rPh sb="0" eb="1">
      <t>ウマ</t>
    </rPh>
    <rPh sb="1" eb="2">
      <t>グン</t>
    </rPh>
    <phoneticPr fontId="2"/>
  </si>
  <si>
    <t>舞阪</t>
    <rPh sb="0" eb="2">
      <t>マイサカ</t>
    </rPh>
    <phoneticPr fontId="2"/>
  </si>
  <si>
    <t>大人見</t>
    <rPh sb="0" eb="1">
      <t>オオ</t>
    </rPh>
    <rPh sb="1" eb="3">
      <t>ヒトミ</t>
    </rPh>
    <phoneticPr fontId="2"/>
  </si>
  <si>
    <t>志都呂</t>
    <rPh sb="0" eb="1">
      <t>シ</t>
    </rPh>
    <rPh sb="1" eb="2">
      <t>ト</t>
    </rPh>
    <rPh sb="2" eb="3">
      <t>ロ</t>
    </rPh>
    <phoneticPr fontId="2"/>
  </si>
  <si>
    <t>雄踏</t>
    <rPh sb="0" eb="1">
      <t>ユウ</t>
    </rPh>
    <rPh sb="1" eb="2">
      <t>トウ</t>
    </rPh>
    <phoneticPr fontId="2"/>
  </si>
  <si>
    <t>和地</t>
    <rPh sb="0" eb="1">
      <t>ワ</t>
    </rPh>
    <rPh sb="1" eb="2">
      <t>チ</t>
    </rPh>
    <phoneticPr fontId="2"/>
  </si>
  <si>
    <t>村櫛</t>
    <rPh sb="0" eb="1">
      <t>ムラ</t>
    </rPh>
    <rPh sb="1" eb="2">
      <t>クシ</t>
    </rPh>
    <phoneticPr fontId="2"/>
  </si>
  <si>
    <t>笠井</t>
    <rPh sb="0" eb="2">
      <t>カサイ</t>
    </rPh>
    <phoneticPr fontId="2"/>
  </si>
  <si>
    <t>美薗</t>
    <rPh sb="0" eb="1">
      <t>ミ</t>
    </rPh>
    <rPh sb="1" eb="2">
      <t>ソノ</t>
    </rPh>
    <phoneticPr fontId="2"/>
  </si>
  <si>
    <t>中瀬</t>
    <rPh sb="0" eb="1">
      <t>ナカ</t>
    </rPh>
    <rPh sb="1" eb="2">
      <t>セ</t>
    </rPh>
    <phoneticPr fontId="2"/>
  </si>
  <si>
    <t>有玉</t>
    <rPh sb="0" eb="1">
      <t>アリ</t>
    </rPh>
    <rPh sb="1" eb="2">
      <t>タマ</t>
    </rPh>
    <phoneticPr fontId="2"/>
  </si>
  <si>
    <t>内野</t>
    <rPh sb="0" eb="2">
      <t>ウチノ</t>
    </rPh>
    <phoneticPr fontId="2"/>
  </si>
  <si>
    <t>三方原</t>
    <rPh sb="0" eb="1">
      <t>サン</t>
    </rPh>
    <rPh sb="1" eb="2">
      <t>カタ</t>
    </rPh>
    <rPh sb="2" eb="3">
      <t>ハラ</t>
    </rPh>
    <phoneticPr fontId="2"/>
  </si>
  <si>
    <t>於呂</t>
    <rPh sb="0" eb="1">
      <t>オ</t>
    </rPh>
    <rPh sb="1" eb="2">
      <t>ロ</t>
    </rPh>
    <phoneticPr fontId="2"/>
  </si>
  <si>
    <t>新居</t>
    <rPh sb="0" eb="2">
      <t>アライ</t>
    </rPh>
    <phoneticPr fontId="2"/>
  </si>
  <si>
    <t>白須賀</t>
    <rPh sb="0" eb="1">
      <t>シロ</t>
    </rPh>
    <rPh sb="1" eb="2">
      <t>ス</t>
    </rPh>
    <rPh sb="2" eb="3">
      <t>ガ</t>
    </rPh>
    <phoneticPr fontId="2"/>
  </si>
  <si>
    <t>鷲津</t>
    <rPh sb="0" eb="2">
      <t>ワシヅ</t>
    </rPh>
    <phoneticPr fontId="2"/>
  </si>
  <si>
    <t>三ヶ日Ａ</t>
    <rPh sb="0" eb="1">
      <t>サン</t>
    </rPh>
    <rPh sb="2" eb="3">
      <t>ニチ</t>
    </rPh>
    <phoneticPr fontId="2"/>
  </si>
  <si>
    <t>三ケ日Ｂ</t>
    <rPh sb="0" eb="3">
      <t>ミッカビ</t>
    </rPh>
    <phoneticPr fontId="2"/>
  </si>
  <si>
    <t>奥山</t>
    <rPh sb="0" eb="2">
      <t>オクヤマ</t>
    </rPh>
    <phoneticPr fontId="2"/>
  </si>
  <si>
    <t>気賀</t>
    <rPh sb="0" eb="1">
      <t>キ</t>
    </rPh>
    <rPh sb="1" eb="2">
      <t>ガ</t>
    </rPh>
    <phoneticPr fontId="2"/>
  </si>
  <si>
    <t>都田</t>
    <rPh sb="0" eb="1">
      <t>ミヤコ</t>
    </rPh>
    <rPh sb="1" eb="2">
      <t>タ</t>
    </rPh>
    <phoneticPr fontId="2"/>
  </si>
  <si>
    <t>龍山</t>
    <rPh sb="0" eb="1">
      <t>リュウ</t>
    </rPh>
    <rPh sb="1" eb="2">
      <t>ヤマ</t>
    </rPh>
    <phoneticPr fontId="2"/>
  </si>
  <si>
    <t>春野</t>
    <rPh sb="0" eb="1">
      <t>ハル</t>
    </rPh>
    <rPh sb="1" eb="2">
      <t>ノ</t>
    </rPh>
    <phoneticPr fontId="2"/>
  </si>
  <si>
    <t>佐久間</t>
    <rPh sb="0" eb="3">
      <t>サクマ</t>
    </rPh>
    <phoneticPr fontId="2"/>
  </si>
  <si>
    <t>水窪</t>
    <rPh sb="0" eb="1">
      <t>ミズ</t>
    </rPh>
    <rPh sb="1" eb="2">
      <t>クボ</t>
    </rPh>
    <phoneticPr fontId="2"/>
  </si>
  <si>
    <t>浦川</t>
    <rPh sb="0" eb="1">
      <t>ウラ</t>
    </rPh>
    <rPh sb="1" eb="2">
      <t>カワ</t>
    </rPh>
    <phoneticPr fontId="2"/>
  </si>
  <si>
    <t>浜岡</t>
    <rPh sb="0" eb="2">
      <t>ハマオカ</t>
    </rPh>
    <phoneticPr fontId="2"/>
  </si>
  <si>
    <t>菊1</t>
    <rPh sb="0" eb="1">
      <t>キク</t>
    </rPh>
    <phoneticPr fontId="2"/>
  </si>
  <si>
    <t>菊2</t>
    <rPh sb="0" eb="1">
      <t>キク</t>
    </rPh>
    <phoneticPr fontId="2"/>
  </si>
  <si>
    <t>菊3</t>
    <rPh sb="0" eb="1">
      <t>キク</t>
    </rPh>
    <phoneticPr fontId="2"/>
  </si>
  <si>
    <t>掛1</t>
    <rPh sb="0" eb="1">
      <t>カ</t>
    </rPh>
    <phoneticPr fontId="2"/>
  </si>
  <si>
    <t>掛2</t>
    <rPh sb="0" eb="1">
      <t>カ</t>
    </rPh>
    <phoneticPr fontId="2"/>
  </si>
  <si>
    <t>掛3</t>
    <rPh sb="0" eb="1">
      <t>カ</t>
    </rPh>
    <phoneticPr fontId="2"/>
  </si>
  <si>
    <t>掛4</t>
    <rPh sb="0" eb="1">
      <t>カ</t>
    </rPh>
    <phoneticPr fontId="2"/>
  </si>
  <si>
    <t>掛5</t>
    <rPh sb="0" eb="1">
      <t>カ</t>
    </rPh>
    <phoneticPr fontId="2"/>
  </si>
  <si>
    <t>掛6</t>
    <rPh sb="0" eb="1">
      <t>カ</t>
    </rPh>
    <phoneticPr fontId="2"/>
  </si>
  <si>
    <t>掛7</t>
    <rPh sb="0" eb="1">
      <t>カ</t>
    </rPh>
    <phoneticPr fontId="2"/>
  </si>
  <si>
    <t>掛8</t>
    <rPh sb="0" eb="1">
      <t>カ</t>
    </rPh>
    <phoneticPr fontId="2"/>
  </si>
  <si>
    <t>森1</t>
    <rPh sb="0" eb="1">
      <t>モリ</t>
    </rPh>
    <phoneticPr fontId="2"/>
  </si>
  <si>
    <t>森2</t>
    <rPh sb="0" eb="1">
      <t>モリ</t>
    </rPh>
    <phoneticPr fontId="2"/>
  </si>
  <si>
    <t>袋1</t>
    <rPh sb="0" eb="1">
      <t>フクロ</t>
    </rPh>
    <phoneticPr fontId="2"/>
  </si>
  <si>
    <t>袋2</t>
    <rPh sb="0" eb="1">
      <t>フクロ</t>
    </rPh>
    <phoneticPr fontId="2"/>
  </si>
  <si>
    <t>袋3</t>
    <rPh sb="0" eb="1">
      <t>フクロ</t>
    </rPh>
    <phoneticPr fontId="2"/>
  </si>
  <si>
    <t>袋4</t>
    <rPh sb="0" eb="1">
      <t>フクロ</t>
    </rPh>
    <phoneticPr fontId="2"/>
  </si>
  <si>
    <t>磐1</t>
    <rPh sb="0" eb="1">
      <t>イワ</t>
    </rPh>
    <phoneticPr fontId="2"/>
  </si>
  <si>
    <t>磐2</t>
    <rPh sb="0" eb="1">
      <t>イワ</t>
    </rPh>
    <phoneticPr fontId="2"/>
  </si>
  <si>
    <t>磐3</t>
    <rPh sb="0" eb="1">
      <t>イワ</t>
    </rPh>
    <phoneticPr fontId="2"/>
  </si>
  <si>
    <t>磐4</t>
    <rPh sb="0" eb="1">
      <t>イワ</t>
    </rPh>
    <phoneticPr fontId="2"/>
  </si>
  <si>
    <t>磐5</t>
    <rPh sb="0" eb="1">
      <t>イワ</t>
    </rPh>
    <phoneticPr fontId="2"/>
  </si>
  <si>
    <t>磐6</t>
    <rPh sb="0" eb="1">
      <t>イワ</t>
    </rPh>
    <phoneticPr fontId="2"/>
  </si>
  <si>
    <t>磐7</t>
    <rPh sb="0" eb="1">
      <t>イワ</t>
    </rPh>
    <phoneticPr fontId="2"/>
  </si>
  <si>
    <t>浜1</t>
    <rPh sb="0" eb="1">
      <t>ハマ</t>
    </rPh>
    <phoneticPr fontId="2"/>
  </si>
  <si>
    <t>浜2</t>
    <rPh sb="0" eb="1">
      <t>ハマ</t>
    </rPh>
    <phoneticPr fontId="2"/>
  </si>
  <si>
    <t>浜3</t>
    <rPh sb="0" eb="1">
      <t>ハマ</t>
    </rPh>
    <phoneticPr fontId="2"/>
  </si>
  <si>
    <t>浜4</t>
    <rPh sb="0" eb="1">
      <t>ハマ</t>
    </rPh>
    <phoneticPr fontId="2"/>
  </si>
  <si>
    <t>浜5</t>
    <rPh sb="0" eb="1">
      <t>ハマ</t>
    </rPh>
    <phoneticPr fontId="2"/>
  </si>
  <si>
    <t>浜6</t>
    <rPh sb="0" eb="1">
      <t>ハマ</t>
    </rPh>
    <phoneticPr fontId="2"/>
  </si>
  <si>
    <t>浜7</t>
    <rPh sb="0" eb="1">
      <t>ハマ</t>
    </rPh>
    <phoneticPr fontId="2"/>
  </si>
  <si>
    <t>浜8</t>
    <rPh sb="0" eb="1">
      <t>ハマ</t>
    </rPh>
    <phoneticPr fontId="2"/>
  </si>
  <si>
    <t>浜9</t>
    <rPh sb="0" eb="1">
      <t>ハマ</t>
    </rPh>
    <phoneticPr fontId="2"/>
  </si>
  <si>
    <t>浜10</t>
    <rPh sb="0" eb="1">
      <t>ハマ</t>
    </rPh>
    <phoneticPr fontId="2"/>
  </si>
  <si>
    <t>浜11</t>
    <rPh sb="0" eb="1">
      <t>ハマ</t>
    </rPh>
    <phoneticPr fontId="2"/>
  </si>
  <si>
    <t>浜12</t>
    <rPh sb="0" eb="1">
      <t>ハマ</t>
    </rPh>
    <phoneticPr fontId="2"/>
  </si>
  <si>
    <t>浜13</t>
    <rPh sb="0" eb="1">
      <t>ハマ</t>
    </rPh>
    <phoneticPr fontId="2"/>
  </si>
  <si>
    <t>浜14</t>
    <rPh sb="0" eb="1">
      <t>ハマ</t>
    </rPh>
    <phoneticPr fontId="2"/>
  </si>
  <si>
    <t>浜15</t>
    <rPh sb="0" eb="1">
      <t>ハマ</t>
    </rPh>
    <phoneticPr fontId="2"/>
  </si>
  <si>
    <t>浜16</t>
    <rPh sb="0" eb="1">
      <t>ハマ</t>
    </rPh>
    <phoneticPr fontId="2"/>
  </si>
  <si>
    <t>浜17</t>
    <rPh sb="0" eb="1">
      <t>ハマ</t>
    </rPh>
    <phoneticPr fontId="2"/>
  </si>
  <si>
    <t>浜18</t>
    <rPh sb="0" eb="1">
      <t>ハマ</t>
    </rPh>
    <phoneticPr fontId="2"/>
  </si>
  <si>
    <t>浜19</t>
    <rPh sb="0" eb="1">
      <t>ハマ</t>
    </rPh>
    <phoneticPr fontId="2"/>
  </si>
  <si>
    <t>浜20</t>
    <rPh sb="0" eb="1">
      <t>ハマ</t>
    </rPh>
    <phoneticPr fontId="2"/>
  </si>
  <si>
    <t>浜21</t>
    <rPh sb="0" eb="1">
      <t>ハマ</t>
    </rPh>
    <phoneticPr fontId="2"/>
  </si>
  <si>
    <t>浜22</t>
    <rPh sb="0" eb="1">
      <t>ハマ</t>
    </rPh>
    <phoneticPr fontId="2"/>
  </si>
  <si>
    <t>浜23</t>
    <rPh sb="0" eb="1">
      <t>ハマ</t>
    </rPh>
    <phoneticPr fontId="2"/>
  </si>
  <si>
    <t>浜24</t>
    <rPh sb="0" eb="1">
      <t>ハマ</t>
    </rPh>
    <phoneticPr fontId="2"/>
  </si>
  <si>
    <t>浜25</t>
    <rPh sb="0" eb="1">
      <t>ハマ</t>
    </rPh>
    <phoneticPr fontId="2"/>
  </si>
  <si>
    <t>浜26</t>
    <rPh sb="0" eb="1">
      <t>ハマ</t>
    </rPh>
    <phoneticPr fontId="2"/>
  </si>
  <si>
    <t>浜27</t>
    <rPh sb="0" eb="1">
      <t>ハマ</t>
    </rPh>
    <phoneticPr fontId="2"/>
  </si>
  <si>
    <t>浜28</t>
    <rPh sb="0" eb="1">
      <t>ハマ</t>
    </rPh>
    <phoneticPr fontId="2"/>
  </si>
  <si>
    <t>浜29</t>
    <rPh sb="0" eb="1">
      <t>ハマ</t>
    </rPh>
    <phoneticPr fontId="2"/>
  </si>
  <si>
    <t>浜30</t>
    <rPh sb="0" eb="1">
      <t>ハマ</t>
    </rPh>
    <phoneticPr fontId="2"/>
  </si>
  <si>
    <t>浜31</t>
    <rPh sb="0" eb="1">
      <t>ハマ</t>
    </rPh>
    <phoneticPr fontId="2"/>
  </si>
  <si>
    <t>浜32</t>
    <rPh sb="0" eb="1">
      <t>ハマ</t>
    </rPh>
    <phoneticPr fontId="2"/>
  </si>
  <si>
    <t>湖1</t>
    <rPh sb="0" eb="1">
      <t>ミズウミ</t>
    </rPh>
    <phoneticPr fontId="2"/>
  </si>
  <si>
    <t>湖2</t>
    <rPh sb="0" eb="1">
      <t>ミズウミ</t>
    </rPh>
    <phoneticPr fontId="2"/>
  </si>
  <si>
    <t>湖3</t>
    <rPh sb="0" eb="1">
      <t>ミズウミ</t>
    </rPh>
    <phoneticPr fontId="2"/>
  </si>
  <si>
    <t>浜33</t>
    <rPh sb="0" eb="1">
      <t>ハマ</t>
    </rPh>
    <phoneticPr fontId="2"/>
  </si>
  <si>
    <t>浜34</t>
    <rPh sb="0" eb="1">
      <t>ハマ</t>
    </rPh>
    <phoneticPr fontId="2"/>
  </si>
  <si>
    <t>浜35</t>
    <rPh sb="0" eb="1">
      <t>ハマ</t>
    </rPh>
    <phoneticPr fontId="2"/>
  </si>
  <si>
    <t>浜36</t>
    <rPh sb="0" eb="1">
      <t>ハマ</t>
    </rPh>
    <phoneticPr fontId="2"/>
  </si>
  <si>
    <t>浜37</t>
    <rPh sb="0" eb="1">
      <t>ハマ</t>
    </rPh>
    <phoneticPr fontId="2"/>
  </si>
  <si>
    <t>浜38</t>
    <rPh sb="0" eb="1">
      <t>ハマ</t>
    </rPh>
    <phoneticPr fontId="2"/>
  </si>
  <si>
    <t>浜39</t>
    <rPh sb="0" eb="1">
      <t>ハマ</t>
    </rPh>
    <phoneticPr fontId="2"/>
  </si>
  <si>
    <t>浜40</t>
    <rPh sb="0" eb="1">
      <t>ハマ</t>
    </rPh>
    <phoneticPr fontId="2"/>
  </si>
  <si>
    <t>浜41</t>
    <rPh sb="0" eb="1">
      <t>ハマ</t>
    </rPh>
    <phoneticPr fontId="2"/>
  </si>
  <si>
    <t>浜42</t>
    <rPh sb="0" eb="1">
      <t>ハマ</t>
    </rPh>
    <phoneticPr fontId="2"/>
  </si>
  <si>
    <t>浜43</t>
    <rPh sb="0" eb="1">
      <t>ハマ</t>
    </rPh>
    <phoneticPr fontId="2"/>
  </si>
  <si>
    <t>浜44</t>
    <rPh sb="0" eb="1">
      <t>ハマ</t>
    </rPh>
    <phoneticPr fontId="2"/>
  </si>
  <si>
    <t>浜45</t>
    <rPh sb="0" eb="1">
      <t>ハマ</t>
    </rPh>
    <phoneticPr fontId="2"/>
  </si>
  <si>
    <t>浜46</t>
    <rPh sb="0" eb="1">
      <t>ハマ</t>
    </rPh>
    <phoneticPr fontId="2"/>
  </si>
  <si>
    <t>TEL(054)283-1977　FAX(054)284-0178</t>
  </si>
  <si>
    <t>TEL(053)474-8833　FAX(053)471-8098</t>
  </si>
  <si>
    <t>小計</t>
    <rPh sb="0" eb="1">
      <t>ショウ</t>
    </rPh>
    <rPh sb="1" eb="2">
      <t>ケイ</t>
    </rPh>
    <phoneticPr fontId="2"/>
  </si>
  <si>
    <t>井伊谷</t>
    <rPh sb="0" eb="1">
      <t>イ</t>
    </rPh>
    <rPh sb="1" eb="2">
      <t>イ</t>
    </rPh>
    <rPh sb="2" eb="3">
      <t>タニ</t>
    </rPh>
    <phoneticPr fontId="2"/>
  </si>
  <si>
    <t>中川</t>
    <rPh sb="0" eb="2">
      <t>ナカガワ</t>
    </rPh>
    <phoneticPr fontId="2"/>
  </si>
  <si>
    <t>折込部数</t>
    <rPh sb="0" eb="2">
      <t>オリコミ</t>
    </rPh>
    <rPh sb="2" eb="4">
      <t>ブスウ</t>
    </rPh>
    <phoneticPr fontId="2"/>
  </si>
  <si>
    <t>東部</t>
    <rPh sb="0" eb="2">
      <t>トウブ</t>
    </rPh>
    <phoneticPr fontId="2"/>
  </si>
  <si>
    <t>中部</t>
    <rPh sb="0" eb="2">
      <t>チュウブ</t>
    </rPh>
    <phoneticPr fontId="2"/>
  </si>
  <si>
    <t>西部</t>
    <rPh sb="0" eb="2">
      <t>セイブ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</si>
  <si>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</si>
  <si>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</si>
  <si>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取扱部数</t>
    <rPh sb="0" eb="2">
      <t>トリアツカ</t>
    </rPh>
    <rPh sb="2" eb="4">
      <t>ブスウ</t>
    </rPh>
    <phoneticPr fontId="2"/>
  </si>
  <si>
    <t>地区No</t>
    <rPh sb="0" eb="2">
      <t>チク</t>
    </rPh>
    <phoneticPr fontId="2"/>
  </si>
  <si>
    <t>折込指示</t>
    <rPh sb="0" eb="2">
      <t>オリコミ</t>
    </rPh>
    <rPh sb="2" eb="4">
      <t>シジ</t>
    </rPh>
    <phoneticPr fontId="2"/>
  </si>
  <si>
    <t>浜松市</t>
    <rPh sb="0" eb="3">
      <t>ハママツシ</t>
    </rPh>
    <phoneticPr fontId="2"/>
  </si>
  <si>
    <t>熱海市</t>
    <rPh sb="0" eb="3">
      <t>アタミシ</t>
    </rPh>
    <phoneticPr fontId="2"/>
  </si>
  <si>
    <t>伊東市</t>
    <rPh sb="0" eb="3">
      <t>イトウシ</t>
    </rPh>
    <phoneticPr fontId="2"/>
  </si>
  <si>
    <t>賀茂郡東伊豆町</t>
    <rPh sb="0" eb="2">
      <t>カモ</t>
    </rPh>
    <rPh sb="2" eb="3">
      <t>グン</t>
    </rPh>
    <rPh sb="3" eb="4">
      <t>ヒガシ</t>
    </rPh>
    <rPh sb="4" eb="6">
      <t>イズ</t>
    </rPh>
    <rPh sb="6" eb="7">
      <t>マチ</t>
    </rPh>
    <phoneticPr fontId="2"/>
  </si>
  <si>
    <t>賀茂郡河津町</t>
    <rPh sb="0" eb="2">
      <t>カモ</t>
    </rPh>
    <rPh sb="2" eb="3">
      <t>グン</t>
    </rPh>
    <rPh sb="3" eb="6">
      <t>カワヅチョウ</t>
    </rPh>
    <phoneticPr fontId="2"/>
  </si>
  <si>
    <t>下田市</t>
    <rPh sb="0" eb="3">
      <t>シモダシ</t>
    </rPh>
    <phoneticPr fontId="2"/>
  </si>
  <si>
    <t>賀茂郡南伊豆町</t>
    <rPh sb="0" eb="2">
      <t>カモ</t>
    </rPh>
    <rPh sb="2" eb="3">
      <t>グン</t>
    </rPh>
    <rPh sb="3" eb="7">
      <t>ミナミイズチョウ</t>
    </rPh>
    <phoneticPr fontId="2"/>
  </si>
  <si>
    <t>賀茂郡松崎町</t>
    <rPh sb="0" eb="2">
      <t>カモ</t>
    </rPh>
    <rPh sb="2" eb="3">
      <t>グン</t>
    </rPh>
    <rPh sb="3" eb="6">
      <t>マツザキチョウ</t>
    </rPh>
    <phoneticPr fontId="2"/>
  </si>
  <si>
    <t>西伊豆町</t>
    <rPh sb="0" eb="1">
      <t>ニシ</t>
    </rPh>
    <rPh sb="1" eb="3">
      <t>イズ</t>
    </rPh>
    <rPh sb="3" eb="4">
      <t>マチ</t>
    </rPh>
    <phoneticPr fontId="2"/>
  </si>
  <si>
    <t>伊豆市</t>
    <rPh sb="0" eb="2">
      <t>イズ</t>
    </rPh>
    <rPh sb="2" eb="3">
      <t>シ</t>
    </rPh>
    <phoneticPr fontId="2"/>
  </si>
  <si>
    <t>伊豆の国市</t>
    <rPh sb="0" eb="2">
      <t>イズ</t>
    </rPh>
    <rPh sb="3" eb="4">
      <t>クニ</t>
    </rPh>
    <rPh sb="4" eb="5">
      <t>シ</t>
    </rPh>
    <phoneticPr fontId="2"/>
  </si>
  <si>
    <t>三島市</t>
    <rPh sb="0" eb="3">
      <t>ミシマシ</t>
    </rPh>
    <phoneticPr fontId="2"/>
  </si>
  <si>
    <t>函南町</t>
    <rPh sb="0" eb="2">
      <t>カンナミ</t>
    </rPh>
    <rPh sb="2" eb="3">
      <t>チョウ</t>
    </rPh>
    <phoneticPr fontId="2"/>
  </si>
  <si>
    <t>駿東郡長泉町</t>
    <rPh sb="0" eb="3">
      <t>スントウグン</t>
    </rPh>
    <rPh sb="3" eb="5">
      <t>ナガイズミ</t>
    </rPh>
    <rPh sb="5" eb="6">
      <t>チョウ</t>
    </rPh>
    <phoneticPr fontId="2"/>
  </si>
  <si>
    <t>駿東郡清水町</t>
    <rPh sb="0" eb="2">
      <t>スントウ</t>
    </rPh>
    <rPh sb="2" eb="3">
      <t>グン</t>
    </rPh>
    <rPh sb="3" eb="6">
      <t>シミズチョウ</t>
    </rPh>
    <phoneticPr fontId="2"/>
  </si>
  <si>
    <t>沼津市</t>
    <rPh sb="0" eb="3">
      <t>ヌマヅシ</t>
    </rPh>
    <phoneticPr fontId="2"/>
  </si>
  <si>
    <t>裾野市</t>
    <rPh sb="0" eb="3">
      <t>スソノシ</t>
    </rPh>
    <phoneticPr fontId="2"/>
  </si>
  <si>
    <t>御殿場市</t>
    <rPh sb="0" eb="4">
      <t>ゴテンバシ</t>
    </rPh>
    <phoneticPr fontId="2"/>
  </si>
  <si>
    <t>駿東郡小山町</t>
    <rPh sb="0" eb="3">
      <t>スントウグン</t>
    </rPh>
    <rPh sb="3" eb="5">
      <t>オヤマ</t>
    </rPh>
    <rPh sb="5" eb="6">
      <t>チョウ</t>
    </rPh>
    <phoneticPr fontId="2"/>
  </si>
  <si>
    <t>富士市</t>
    <rPh sb="0" eb="2">
      <t>フジ</t>
    </rPh>
    <rPh sb="2" eb="3">
      <t>シ</t>
    </rPh>
    <phoneticPr fontId="2"/>
  </si>
  <si>
    <t>富士宮市</t>
    <rPh sb="0" eb="4">
      <t>フジノミヤシ</t>
    </rPh>
    <phoneticPr fontId="2"/>
  </si>
  <si>
    <t>静岡市清水区</t>
    <rPh sb="0" eb="2">
      <t>シズオカ</t>
    </rPh>
    <rPh sb="2" eb="3">
      <t>シ</t>
    </rPh>
    <rPh sb="3" eb="5">
      <t>シミズ</t>
    </rPh>
    <rPh sb="5" eb="6">
      <t>ク</t>
    </rPh>
    <phoneticPr fontId="2"/>
  </si>
  <si>
    <t>焼津市</t>
    <rPh sb="0" eb="2">
      <t>ヤイヅ</t>
    </rPh>
    <rPh sb="2" eb="3">
      <t>シ</t>
    </rPh>
    <phoneticPr fontId="2"/>
  </si>
  <si>
    <t>藤枝市</t>
    <rPh sb="0" eb="2">
      <t>フジエダ</t>
    </rPh>
    <rPh sb="2" eb="3">
      <t>シ</t>
    </rPh>
    <phoneticPr fontId="2"/>
  </si>
  <si>
    <t>島田市</t>
    <rPh sb="0" eb="2">
      <t>シマダ</t>
    </rPh>
    <rPh sb="2" eb="3">
      <t>シ</t>
    </rPh>
    <phoneticPr fontId="2"/>
  </si>
  <si>
    <t>榛原郡川根本町</t>
    <rPh sb="0" eb="2">
      <t>ハイバラ</t>
    </rPh>
    <rPh sb="2" eb="3">
      <t>グン</t>
    </rPh>
    <rPh sb="3" eb="5">
      <t>カワネ</t>
    </rPh>
    <rPh sb="5" eb="6">
      <t>ホン</t>
    </rPh>
    <rPh sb="6" eb="7">
      <t>マチ</t>
    </rPh>
    <phoneticPr fontId="2"/>
  </si>
  <si>
    <t>榛原郡吉田町</t>
    <rPh sb="0" eb="2">
      <t>ハイバラ</t>
    </rPh>
    <rPh sb="2" eb="3">
      <t>グン</t>
    </rPh>
    <rPh sb="3" eb="5">
      <t>ヨシダ</t>
    </rPh>
    <rPh sb="5" eb="6">
      <t>チョウ</t>
    </rPh>
    <phoneticPr fontId="2"/>
  </si>
  <si>
    <t>牧之原市</t>
    <rPh sb="0" eb="2">
      <t>マキノ</t>
    </rPh>
    <rPh sb="2" eb="4">
      <t>ハラシ</t>
    </rPh>
    <phoneticPr fontId="2"/>
  </si>
  <si>
    <t>御前崎市</t>
    <rPh sb="0" eb="3">
      <t>オマエザキ</t>
    </rPh>
    <rPh sb="3" eb="4">
      <t>シ</t>
    </rPh>
    <phoneticPr fontId="2"/>
  </si>
  <si>
    <t>菊川市</t>
    <rPh sb="0" eb="2">
      <t>キクガワ</t>
    </rPh>
    <rPh sb="2" eb="3">
      <t>シ</t>
    </rPh>
    <phoneticPr fontId="2"/>
  </si>
  <si>
    <t>掛川市</t>
    <rPh sb="0" eb="3">
      <t>カケガワシ</t>
    </rPh>
    <phoneticPr fontId="2"/>
  </si>
  <si>
    <t>周智郡森町</t>
    <rPh sb="0" eb="2">
      <t>シュウチ</t>
    </rPh>
    <rPh sb="2" eb="3">
      <t>グン</t>
    </rPh>
    <rPh sb="3" eb="5">
      <t>モリマチ</t>
    </rPh>
    <phoneticPr fontId="2"/>
  </si>
  <si>
    <t>袋井市</t>
    <rPh sb="0" eb="2">
      <t>フクロイ</t>
    </rPh>
    <rPh sb="2" eb="3">
      <t>シ</t>
    </rPh>
    <phoneticPr fontId="2"/>
  </si>
  <si>
    <t>磐田市</t>
    <rPh sb="0" eb="3">
      <t>イワタシ</t>
    </rPh>
    <phoneticPr fontId="2"/>
  </si>
  <si>
    <t>湖西市</t>
    <rPh sb="0" eb="3">
      <t>コサイシ</t>
    </rPh>
    <phoneticPr fontId="2"/>
  </si>
  <si>
    <t>静岡市葵区・駿河区</t>
    <rPh sb="0" eb="2">
      <t>シズオカ</t>
    </rPh>
    <rPh sb="2" eb="3">
      <t>シ</t>
    </rPh>
    <rPh sb="3" eb="4">
      <t>アオイ</t>
    </rPh>
    <rPh sb="4" eb="5">
      <t>ク</t>
    </rPh>
    <rPh sb="6" eb="8">
      <t>スルガ</t>
    </rPh>
    <rPh sb="8" eb="9">
      <t>ク</t>
    </rPh>
    <phoneticPr fontId="2"/>
  </si>
  <si>
    <t>市町名</t>
    <rPh sb="0" eb="2">
      <t>シチョウ</t>
    </rPh>
    <rPh sb="2" eb="3">
      <t>メイ</t>
    </rPh>
    <phoneticPr fontId="2"/>
  </si>
  <si>
    <t>御前3</t>
    <rPh sb="0" eb="1">
      <t>ゴ</t>
    </rPh>
    <rPh sb="1" eb="2">
      <t>マエ</t>
    </rPh>
    <phoneticPr fontId="2"/>
  </si>
  <si>
    <t>BP西</t>
    <rPh sb="2" eb="3">
      <t>ニシ</t>
    </rPh>
    <phoneticPr fontId="2"/>
  </si>
  <si>
    <t>BP東</t>
    <rPh sb="2" eb="3">
      <t>ヒガシ</t>
    </rPh>
    <phoneticPr fontId="2"/>
  </si>
  <si>
    <t>森町中川</t>
    <rPh sb="0" eb="2">
      <t>モリマチ</t>
    </rPh>
    <rPh sb="2" eb="4">
      <t>ナカガワ</t>
    </rPh>
    <phoneticPr fontId="2"/>
  </si>
  <si>
    <t>大塚</t>
    <rPh sb="0" eb="2">
      <t>オオツカ</t>
    </rPh>
    <phoneticPr fontId="2"/>
  </si>
  <si>
    <t>BP以東</t>
    <rPh sb="2" eb="4">
      <t>イトウ</t>
    </rPh>
    <phoneticPr fontId="2"/>
  </si>
  <si>
    <t>BP以西</t>
    <rPh sb="2" eb="4">
      <t>イセイ</t>
    </rPh>
    <phoneticPr fontId="2"/>
  </si>
  <si>
    <t>西部折込部数</t>
    <rPh sb="0" eb="1">
      <t>ニシ</t>
    </rPh>
    <rPh sb="2" eb="4">
      <t>オリコミ</t>
    </rPh>
    <rPh sb="4" eb="6">
      <t>ブスウ</t>
    </rPh>
    <phoneticPr fontId="2"/>
  </si>
  <si>
    <t>西部取扱部数</t>
    <rPh sb="0" eb="2">
      <t>セイブ</t>
    </rPh>
    <rPh sb="2" eb="4">
      <t>トリアツカ</t>
    </rPh>
    <rPh sb="4" eb="6">
      <t>ブスウ</t>
    </rPh>
    <phoneticPr fontId="2"/>
  </si>
  <si>
    <t>浜松支社 浜松市中央区和合町220-1011</t>
    <rPh sb="0" eb="2">
      <t>ハママツ</t>
    </rPh>
    <rPh sb="2" eb="4">
      <t>シシャ</t>
    </rPh>
    <rPh sb="5" eb="8">
      <t>ハママツシ</t>
    </rPh>
    <rPh sb="8" eb="10">
      <t>チュウオウ</t>
    </rPh>
    <rPh sb="10" eb="11">
      <t>ク</t>
    </rPh>
    <rPh sb="11" eb="13">
      <t>ワゴウ</t>
    </rPh>
    <rPh sb="13" eb="14">
      <t>チョウ</t>
    </rPh>
    <phoneticPr fontId="2"/>
  </si>
  <si>
    <t>2026年上期</t>
  </si>
  <si>
    <t>2026年上期</t>
    <rPh sb="4" eb="5">
      <t>ネン</t>
    </rPh>
    <rPh sb="5" eb="6">
      <t>ウエ</t>
    </rPh>
    <rPh sb="6" eb="7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</si>
</sst>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\ \(aaa\)"/>
    <numFmt numFmtId="177" formatCode="#,###"/>
    <numFmt numFmtId="178" formatCode="#,###\ &quot;部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5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sz val="8.5"/>
      <name val="HGPｺﾞｼｯｸM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</cellStyleXfs>
  <cellXfs count="105">
    <xf numFmtId="0" fontId="0" fillId="0" borderId="0" xfId="0"/>
    <xf numFmtId="0" fontId="3" fillId="0" borderId="0" xfId="0" applyFont="1"/>
    <xf numFmtId="38" fontId="3" fillId="0" borderId="0" xfId="1" applyFont="1" applyBorder="1"/>
    <xf numFmtId="177" fontId="3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shrinkToFit="1"/>
    </xf>
    <xf numFmtId="38" fontId="17" fillId="0" borderId="1" xfId="2" applyFont="1" applyFill="1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17" fillId="0" borderId="4" xfId="2" applyFont="1" applyFill="1" applyBorder="1" applyAlignment="1"/>
    <xf numFmtId="177" fontId="17" fillId="0" borderId="5" xfId="0" applyNumberFormat="1" applyFont="1" applyBorder="1" applyAlignment="1">
      <alignment vertical="center"/>
    </xf>
    <xf numFmtId="177" fontId="17" fillId="0" borderId="6" xfId="0" applyNumberFormat="1" applyFont="1" applyBorder="1" applyAlignment="1">
      <alignment vertical="center"/>
    </xf>
    <xf numFmtId="38" fontId="17" fillId="0" borderId="7" xfId="2" applyFont="1" applyFill="1" applyBorder="1" applyAlignment="1"/>
    <xf numFmtId="177" fontId="17" fillId="0" borderId="8" xfId="0" applyNumberFormat="1" applyFont="1" applyBorder="1" applyAlignment="1">
      <alignment vertical="center"/>
    </xf>
    <xf numFmtId="38" fontId="17" fillId="0" borderId="9" xfId="0" applyNumberFormat="1" applyFont="1" applyBorder="1" applyAlignment="1">
      <alignment horizontal="right" vertical="center"/>
    </xf>
    <xf numFmtId="177" fontId="17" fillId="0" borderId="3" xfId="0" applyNumberFormat="1" applyFont="1" applyBorder="1" applyAlignment="1">
      <alignment horizontal="center" vertical="center"/>
    </xf>
    <xf numFmtId="0" fontId="0" fillId="0" borderId="10" xfId="0" applyBorder="1"/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shrinkToFit="1"/>
    </xf>
    <xf numFmtId="38" fontId="15" fillId="0" borderId="1" xfId="2" applyFont="1" applyFill="1" applyBorder="1" applyAlignment="1"/>
    <xf numFmtId="0" fontId="15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38" fontId="15" fillId="0" borderId="1" xfId="1" applyFont="1" applyBorder="1" applyAlignment="1"/>
    <xf numFmtId="0" fontId="10" fillId="0" borderId="1" xfId="0" applyFont="1" applyBorder="1"/>
    <xf numFmtId="38" fontId="15" fillId="0" borderId="1" xfId="1" applyFont="1" applyBorder="1" applyAlignment="1">
      <alignment horizontal="center"/>
    </xf>
    <xf numFmtId="38" fontId="15" fillId="0" borderId="1" xfId="1" applyFont="1" applyBorder="1" applyAlignment="1">
      <alignment shrinkToFit="1"/>
    </xf>
    <xf numFmtId="177" fontId="15" fillId="0" borderId="1" xfId="0" applyNumberFormat="1" applyFont="1" applyBorder="1"/>
    <xf numFmtId="0" fontId="16" fillId="0" borderId="0" xfId="0" applyFont="1" applyAlignment="1">
      <alignment horizontal="center" shrinkToFit="1"/>
    </xf>
    <xf numFmtId="0" fontId="15" fillId="0" borderId="1" xfId="0" applyFont="1" applyBorder="1" applyAlignment="1">
      <alignment horizontal="center" shrinkToFit="1"/>
    </xf>
    <xf numFmtId="38" fontId="15" fillId="0" borderId="1" xfId="1" applyFont="1" applyFill="1" applyBorder="1" applyAlignment="1"/>
    <xf numFmtId="38" fontId="15" fillId="0" borderId="1" xfId="1" applyFont="1" applyFill="1" applyBorder="1" applyAlignment="1">
      <alignment shrinkToFit="1"/>
    </xf>
    <xf numFmtId="38" fontId="15" fillId="0" borderId="1" xfId="1" applyFont="1" applyFill="1" applyBorder="1" applyAlignment="1">
      <alignment horizontal="center"/>
    </xf>
    <xf numFmtId="0" fontId="15" fillId="0" borderId="1" xfId="0" applyFont="1" applyBorder="1" applyAlignment="1">
      <alignment horizontal="left" shrinkToFit="1"/>
    </xf>
    <xf numFmtId="38" fontId="15" fillId="0" borderId="1" xfId="1" applyFont="1" applyBorder="1" applyAlignment="1">
      <alignment horizontal="left" shrinkToFit="1"/>
    </xf>
    <xf numFmtId="38" fontId="15" fillId="0" borderId="1" xfId="1" applyFont="1" applyBorder="1" applyAlignment="1">
      <alignment horizontal="center" vertical="center"/>
    </xf>
    <xf numFmtId="38" fontId="15" fillId="0" borderId="1" xfId="1" applyFont="1" applyBorder="1" applyAlignment="1">
      <alignment horizontal="left" vertical="center" shrinkToFit="1"/>
    </xf>
    <xf numFmtId="38" fontId="15" fillId="0" borderId="1" xfId="1" applyFont="1" applyFill="1" applyBorder="1" applyAlignment="1">
      <alignment horizontal="right" vertical="center"/>
    </xf>
    <xf numFmtId="178" fontId="14" fillId="0" borderId="1" xfId="0" applyNumberFormat="1" applyFont="1" applyBorder="1" applyAlignment="1">
      <alignment horizontal="right" vertical="center"/>
    </xf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shrinkToFit="1"/>
    </xf>
    <xf numFmtId="38" fontId="15" fillId="0" borderId="1" xfId="2" applyFont="1" applyFill="1" applyBorder="1" applyAlignment="1">
      <alignment horizontal="center"/>
    </xf>
    <xf numFmtId="38" fontId="15" fillId="0" borderId="1" xfId="2" applyFont="1" applyFill="1" applyBorder="1" applyAlignment="1">
      <alignment shrinkToFit="1"/>
    </xf>
    <xf numFmtId="38" fontId="15" fillId="0" borderId="1" xfId="0" applyNumberFormat="1" applyFont="1" applyBorder="1"/>
    <xf numFmtId="0" fontId="15" fillId="0" borderId="1" xfId="3" applyFont="1" applyBorder="1" applyAlignment="1">
      <alignment shrinkToFit="1"/>
    </xf>
    <xf numFmtId="38" fontId="10" fillId="0" borderId="1" xfId="0" applyNumberFormat="1" applyFont="1" applyBorder="1"/>
    <xf numFmtId="0" fontId="15" fillId="0" borderId="1" xfId="3" applyFont="1" applyBorder="1" applyAlignment="1">
      <alignment horizontal="center"/>
    </xf>
    <xf numFmtId="38" fontId="14" fillId="0" borderId="1" xfId="0" applyNumberFormat="1" applyFont="1" applyBorder="1" applyAlignment="1">
      <alignment vertical="center"/>
    </xf>
    <xf numFmtId="177" fontId="14" fillId="0" borderId="1" xfId="0" applyNumberFormat="1" applyFont="1" applyBorder="1" applyAlignment="1">
      <alignment vertical="center"/>
    </xf>
    <xf numFmtId="55" fontId="16" fillId="0" borderId="0" xfId="0" applyNumberFormat="1" applyFont="1" applyAlignment="1">
      <alignment horizontal="center" shrinkToFit="1"/>
    </xf>
    <xf numFmtId="38" fontId="15" fillId="0" borderId="1" xfId="1" applyFont="1" applyBorder="1"/>
    <xf numFmtId="177" fontId="12" fillId="0" borderId="13" xfId="0" applyNumberFormat="1" applyFont="1" applyBorder="1" applyAlignment="1">
      <alignment horizontal="left"/>
    </xf>
    <xf numFmtId="177" fontId="12" fillId="0" borderId="15" xfId="0" applyNumberFormat="1" applyFont="1" applyBorder="1" applyAlignment="1">
      <alignment horizontal="left"/>
    </xf>
    <xf numFmtId="177" fontId="12" fillId="0" borderId="14" xfId="0" applyNumberFormat="1" applyFont="1" applyBorder="1" applyAlignment="1">
      <alignment horizontal="left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/>
    </xf>
    <xf numFmtId="176" fontId="12" fillId="0" borderId="14" xfId="0" applyNumberFormat="1" applyFont="1" applyBorder="1" applyAlignment="1">
      <alignment horizontal="center"/>
    </xf>
    <xf numFmtId="178" fontId="12" fillId="0" borderId="13" xfId="0" applyNumberFormat="1" applyFont="1" applyBorder="1" applyAlignment="1">
      <alignment horizontal="right"/>
    </xf>
    <xf numFmtId="178" fontId="12" fillId="0" borderId="14" xfId="0" applyNumberFormat="1" applyFont="1" applyBorder="1" applyAlignment="1">
      <alignment horizontal="right"/>
    </xf>
    <xf numFmtId="0" fontId="16" fillId="0" borderId="0" xfId="0" applyFont="1" applyAlignment="1">
      <alignment horizontal="center" vertical="top" shrinkToFit="1"/>
    </xf>
    <xf numFmtId="0" fontId="14" fillId="0" borderId="1" xfId="0" applyFont="1" applyBorder="1" applyAlignment="1">
      <alignment horizontal="center"/>
    </xf>
    <xf numFmtId="0" fontId="10" fillId="0" borderId="18" xfId="0" applyFont="1" applyBorder="1" applyAlignment="1">
      <alignment horizontal="left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78" fontId="14" fillId="0" borderId="13" xfId="0" applyNumberFormat="1" applyFont="1" applyBorder="1" applyAlignment="1">
      <alignment horizontal="right"/>
    </xf>
    <xf numFmtId="178" fontId="14" fillId="0" borderId="14" xfId="0" applyNumberFormat="1" applyFont="1" applyBorder="1" applyAlignment="1">
      <alignment horizontal="right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77" fontId="15" fillId="0" borderId="13" xfId="0" applyNumberFormat="1" applyFont="1" applyBorder="1" applyAlignment="1">
      <alignment horizontal="center" shrinkToFit="1"/>
    </xf>
    <xf numFmtId="177" fontId="15" fillId="0" borderId="15" xfId="0" applyNumberFormat="1" applyFont="1" applyBorder="1" applyAlignment="1">
      <alignment horizontal="center" shrinkToFit="1"/>
    </xf>
    <xf numFmtId="177" fontId="15" fillId="0" borderId="14" xfId="0" applyNumberFormat="1" applyFont="1" applyBorder="1" applyAlignment="1">
      <alignment horizontal="center" shrinkToFit="1"/>
    </xf>
    <xf numFmtId="0" fontId="15" fillId="0" borderId="13" xfId="0" applyFont="1" applyBorder="1" applyAlignment="1">
      <alignment horizontal="center" shrinkToFit="1"/>
    </xf>
    <xf numFmtId="0" fontId="15" fillId="0" borderId="15" xfId="0" applyFont="1" applyBorder="1" applyAlignment="1">
      <alignment horizontal="center" shrinkToFit="1"/>
    </xf>
    <xf numFmtId="0" fontId="15" fillId="0" borderId="14" xfId="0" applyFont="1" applyBorder="1" applyAlignment="1">
      <alignment horizontal="center" shrinkToFit="1"/>
    </xf>
    <xf numFmtId="176" fontId="15" fillId="0" borderId="13" xfId="0" applyNumberFormat="1" applyFont="1" applyBorder="1" applyAlignment="1">
      <alignment horizontal="center" shrinkToFit="1"/>
    </xf>
    <xf numFmtId="176" fontId="15" fillId="0" borderId="15" xfId="0" applyNumberFormat="1" applyFont="1" applyBorder="1" applyAlignment="1">
      <alignment horizontal="center" shrinkToFit="1"/>
    </xf>
    <xf numFmtId="176" fontId="15" fillId="0" borderId="14" xfId="0" applyNumberFormat="1" applyFont="1" applyBorder="1" applyAlignment="1">
      <alignment horizontal="center" shrinkToFit="1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49</xdr:row>
      <xdr:rowOff>0</xdr:rowOff>
    </xdr:from>
    <xdr:to>
      <xdr:col>14</xdr:col>
      <xdr:colOff>677396</xdr:colOff>
      <xdr:row>50</xdr:row>
      <xdr:rowOff>123825</xdr:rowOff>
    </xdr:to>
    <xdr:pic>
      <xdr:nvPicPr>
        <xdr:cNvPr id="4097" name="図 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9020175"/>
          <a:ext cx="2381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281940</xdr:colOff>
      <xdr:row>75</xdr:row>
      <xdr:rowOff>952</xdr:rowOff>
    </xdr:to>
    <xdr:pic>
      <xdr:nvPicPr>
        <xdr:cNvPr id="16385" name="図 2">
          <a:extLs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10"/>
        <a:stretch>
          <a:fillRect/>
        </a:stretch>
      </xdr:blipFill>
      <xdr:spPr bwMode="auto">
        <a:xfrm>
          <a:off x="0" y="0"/>
          <a:ext cx="11277600" cy="1355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285750</xdr:colOff>
      <xdr:row>75</xdr:row>
      <xdr:rowOff>952</xdr:rowOff>
    </xdr:to>
    <xdr:pic>
      <xdr:nvPicPr>
        <xdr:cNvPr id="17409" name="図 2">
          <a:extLst>
            <a:ext uri="{FF2B5EF4-FFF2-40B4-BE49-F238E27FC236}">
              <a16:creationId xmlns:a16="http://schemas.microsoft.com/office/drawing/2014/main" id="{00000000-0008-0000-0200-00000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10"/>
        <a:stretch>
          <a:fillRect/>
        </a:stretch>
      </xdr:blipFill>
      <xdr:spPr bwMode="auto">
        <a:xfrm>
          <a:off x="0" y="0"/>
          <a:ext cx="11277600" cy="1355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300297</xdr:colOff>
      <xdr:row>51</xdr:row>
      <xdr:rowOff>96438</xdr:rowOff>
    </xdr:from>
    <xdr:to>
      <xdr:col>12</xdr:col>
      <xdr:colOff>5757</xdr:colOff>
      <xdr:row>52</xdr:row>
      <xdr:rowOff>54528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CxnSpPr>
          <a:endCxn id="59" idx="4"/>
        </xdr:cNvCxnSpPr>
      </xdr:nvCxnSpPr>
      <xdr:spPr>
        <a:xfrm flipV="1">
          <a:off x="7819444" y="9240438"/>
          <a:ext cx="389019" cy="137384"/>
        </a:xfrm>
        <a:prstGeom prst="line">
          <a:avLst/>
        </a:prstGeom>
        <a:ln w="762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282</xdr:colOff>
      <xdr:row>51</xdr:row>
      <xdr:rowOff>3335</xdr:rowOff>
    </xdr:from>
    <xdr:to>
      <xdr:col>12</xdr:col>
      <xdr:colOff>310540</xdr:colOff>
      <xdr:row>51</xdr:row>
      <xdr:rowOff>106419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CxnSpPr>
          <a:endCxn id="59" idx="8"/>
        </xdr:cNvCxnSpPr>
      </xdr:nvCxnSpPr>
      <xdr:spPr>
        <a:xfrm flipV="1">
          <a:off x="8202988" y="9147335"/>
          <a:ext cx="310258" cy="103084"/>
        </a:xfrm>
        <a:prstGeom prst="line">
          <a:avLst/>
        </a:prstGeom>
        <a:ln w="1016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285750</xdr:colOff>
      <xdr:row>74</xdr:row>
      <xdr:rowOff>135255</xdr:rowOff>
    </xdr:to>
    <xdr:pic>
      <xdr:nvPicPr>
        <xdr:cNvPr id="18435" name="図 5">
          <a:extLst>
            <a:ext uri="{FF2B5EF4-FFF2-40B4-BE49-F238E27FC236}">
              <a16:creationId xmlns:a16="http://schemas.microsoft.com/office/drawing/2014/main" id="{00000000-0008-0000-0300-00000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94"/>
        <a:stretch>
          <a:fillRect/>
        </a:stretch>
      </xdr:blipFill>
      <xdr:spPr bwMode="auto">
        <a:xfrm>
          <a:off x="0" y="0"/>
          <a:ext cx="11277600" cy="1353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285750</xdr:colOff>
      <xdr:row>74</xdr:row>
      <xdr:rowOff>135255</xdr:rowOff>
    </xdr:to>
    <xdr:pic>
      <xdr:nvPicPr>
        <xdr:cNvPr id="19457" name="図 2">
          <a:extLst>
            <a:ext uri="{FF2B5EF4-FFF2-40B4-BE49-F238E27FC236}">
              <a16:creationId xmlns:a16="http://schemas.microsoft.com/office/drawing/2014/main" id="{00000000-0008-0000-0400-000001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96"/>
        <a:stretch>
          <a:fillRect/>
        </a:stretch>
      </xdr:blipFill>
      <xdr:spPr bwMode="auto">
        <a:xfrm>
          <a:off x="0" y="0"/>
          <a:ext cx="11277600" cy="1353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278130</xdr:colOff>
      <xdr:row>74</xdr:row>
      <xdr:rowOff>163830</xdr:rowOff>
    </xdr:to>
    <xdr:pic>
      <xdr:nvPicPr>
        <xdr:cNvPr id="20481" name="図 2">
          <a:extLst>
            <a:ext uri="{FF2B5EF4-FFF2-40B4-BE49-F238E27FC236}">
              <a16:creationId xmlns:a16="http://schemas.microsoft.com/office/drawing/2014/main" id="{00000000-0008-0000-0500-00000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10"/>
        <a:stretch>
          <a:fillRect/>
        </a:stretch>
      </xdr:blipFill>
      <xdr:spPr bwMode="auto">
        <a:xfrm>
          <a:off x="0" y="0"/>
          <a:ext cx="11277600" cy="1355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51"/>
  <sheetViews>
    <sheetView showZeros="0" tabSelected="1" zoomScale="85" zoomScaleNormal="85" zoomScaleSheetLayoutView="70" workbookViewId="0">
      <selection activeCell="C37" sqref="C37"/>
    </sheetView>
  </sheetViews>
  <sheetFormatPr defaultColWidth="9" defaultRowHeight="13.5" x14ac:dyDescent="0.15"/>
  <cols>
    <col min="1" max="2" width="9" style="17"/>
    <col min="3" max="4" width="11.125" style="17" customWidth="1"/>
    <col min="5" max="5" width="15.625" style="17" customWidth="1"/>
    <col min="6" max="7" width="9" style="17"/>
    <col min="8" max="9" width="11.125" style="17" customWidth="1"/>
    <col min="10" max="10" width="15.625" style="17" customWidth="1"/>
    <col min="11" max="12" width="9" style="17"/>
    <col min="13" max="14" width="11.125" style="17" customWidth="1"/>
    <col min="15" max="15" width="15.625" style="17" customWidth="1"/>
    <col min="16" max="16384" width="9" style="17"/>
  </cols>
  <sheetData>
    <row r="1" spans="1:15" ht="14.45" customHeight="1" x14ac:dyDescent="0.15"/>
    <row r="2" spans="1:15" ht="18" customHeight="1" x14ac:dyDescent="0.2">
      <c r="C2" s="59" t="s">
        <v>2</v>
      </c>
      <c r="D2" s="60"/>
      <c r="E2" s="76"/>
      <c r="F2" s="77"/>
      <c r="G2" s="18" t="s">
        <v>4</v>
      </c>
      <c r="H2" s="76"/>
      <c r="I2" s="77"/>
      <c r="J2" s="18" t="s">
        <v>7</v>
      </c>
      <c r="K2" s="56"/>
      <c r="L2" s="57"/>
      <c r="M2" s="57"/>
      <c r="N2" s="58"/>
    </row>
    <row r="3" spans="1:15" ht="18" customHeight="1" x14ac:dyDescent="0.2">
      <c r="C3" s="59" t="s">
        <v>3</v>
      </c>
      <c r="D3" s="60"/>
      <c r="E3" s="61"/>
      <c r="F3" s="62"/>
      <c r="G3" s="19" t="s">
        <v>160</v>
      </c>
      <c r="H3" s="63">
        <f>N48</f>
        <v>0</v>
      </c>
      <c r="I3" s="64"/>
      <c r="J3" s="20" t="s">
        <v>165</v>
      </c>
      <c r="K3" s="56"/>
      <c r="L3" s="57"/>
      <c r="M3" s="57"/>
      <c r="N3" s="58"/>
    </row>
    <row r="4" spans="1:15" ht="14.45" customHeight="1" x14ac:dyDescent="0.15"/>
    <row r="5" spans="1:15" ht="18" x14ac:dyDescent="0.15">
      <c r="A5" s="68" t="s">
        <v>163</v>
      </c>
      <c r="B5" s="69"/>
      <c r="C5" s="70" t="s">
        <v>214</v>
      </c>
      <c r="D5" s="71"/>
      <c r="E5" s="43">
        <f>M48</f>
        <v>270750</v>
      </c>
      <c r="F5" s="72" t="s">
        <v>213</v>
      </c>
      <c r="G5" s="73"/>
      <c r="H5" s="74">
        <f>N48</f>
        <v>0</v>
      </c>
      <c r="I5" s="75"/>
    </row>
    <row r="6" spans="1:15" ht="15" thickBot="1" x14ac:dyDescent="0.2">
      <c r="A6" s="44" t="s">
        <v>167</v>
      </c>
      <c r="B6" s="44" t="s">
        <v>6</v>
      </c>
      <c r="C6" s="45" t="s">
        <v>166</v>
      </c>
      <c r="D6" s="45" t="s">
        <v>160</v>
      </c>
      <c r="E6" s="45" t="s">
        <v>168</v>
      </c>
      <c r="F6" s="44" t="s">
        <v>167</v>
      </c>
      <c r="G6" s="44" t="s">
        <v>6</v>
      </c>
      <c r="H6" s="45" t="s">
        <v>166</v>
      </c>
      <c r="I6" s="45" t="s">
        <v>160</v>
      </c>
      <c r="J6" s="45" t="s">
        <v>168</v>
      </c>
      <c r="K6" s="44" t="s">
        <v>167</v>
      </c>
      <c r="L6" s="44" t="s">
        <v>6</v>
      </c>
      <c r="M6" s="45" t="s">
        <v>166</v>
      </c>
      <c r="N6" s="45" t="s">
        <v>160</v>
      </c>
      <c r="O6" s="45" t="s">
        <v>168</v>
      </c>
    </row>
    <row r="7" spans="1:15" ht="15" thickTop="1" x14ac:dyDescent="0.15">
      <c r="A7" s="21" t="s">
        <v>19</v>
      </c>
      <c r="B7" s="22" t="s">
        <v>81</v>
      </c>
      <c r="C7" s="23">
        <f>'御前崎-掛川'!C80</f>
        <v>3800</v>
      </c>
      <c r="D7" s="23">
        <f>'御前崎-掛川'!D80</f>
        <v>0</v>
      </c>
      <c r="E7" s="32"/>
      <c r="F7" s="46" t="s">
        <v>123</v>
      </c>
      <c r="G7" s="47" t="s">
        <v>54</v>
      </c>
      <c r="H7" s="23">
        <f>浜松!H86</f>
        <v>2270</v>
      </c>
      <c r="I7" s="23">
        <f>浜松!I86</f>
        <v>0</v>
      </c>
      <c r="J7" s="48"/>
      <c r="K7" s="21"/>
      <c r="L7" s="49"/>
      <c r="M7" s="23"/>
      <c r="N7" s="32"/>
      <c r="O7" s="24"/>
    </row>
    <row r="8" spans="1:15" ht="14.25" x14ac:dyDescent="0.15">
      <c r="A8" s="21" t="s">
        <v>82</v>
      </c>
      <c r="B8" s="22" t="s">
        <v>23</v>
      </c>
      <c r="C8" s="23">
        <f>'御前崎-掛川'!C81</f>
        <v>2500</v>
      </c>
      <c r="D8" s="23">
        <f>'御前崎-掛川'!D81</f>
        <v>0</v>
      </c>
      <c r="E8" s="48"/>
      <c r="F8" s="46" t="s">
        <v>124</v>
      </c>
      <c r="G8" s="47" t="s">
        <v>53</v>
      </c>
      <c r="H8" s="23">
        <f>浜松!H87</f>
        <v>2450</v>
      </c>
      <c r="I8" s="23">
        <f>浜松!I87</f>
        <v>0</v>
      </c>
      <c r="J8" s="48"/>
      <c r="K8" s="21"/>
      <c r="L8" s="49"/>
      <c r="M8" s="23"/>
      <c r="N8" s="32"/>
      <c r="O8" s="24"/>
    </row>
    <row r="9" spans="1:15" ht="14.25" x14ac:dyDescent="0.15">
      <c r="A9" s="21" t="s">
        <v>83</v>
      </c>
      <c r="B9" s="22" t="s">
        <v>24</v>
      </c>
      <c r="C9" s="23">
        <f>'御前崎-掛川'!C82</f>
        <v>1970</v>
      </c>
      <c r="D9" s="23">
        <f>'御前崎-掛川'!D82</f>
        <v>0</v>
      </c>
      <c r="E9" s="48"/>
      <c r="F9" s="46" t="s">
        <v>125</v>
      </c>
      <c r="G9" s="47" t="s">
        <v>55</v>
      </c>
      <c r="H9" s="23">
        <f>浜松!H88</f>
        <v>2680</v>
      </c>
      <c r="I9" s="23">
        <f>浜松!I88</f>
        <v>0</v>
      </c>
      <c r="J9" s="48"/>
      <c r="K9" s="49"/>
      <c r="L9" s="49"/>
      <c r="M9" s="23"/>
      <c r="N9" s="32"/>
      <c r="O9" s="24"/>
    </row>
    <row r="10" spans="1:15" ht="14.25" x14ac:dyDescent="0.15">
      <c r="A10" s="21" t="s">
        <v>84</v>
      </c>
      <c r="B10" s="22" t="s">
        <v>25</v>
      </c>
      <c r="C10" s="23">
        <f>'御前崎-掛川'!C83</f>
        <v>4800</v>
      </c>
      <c r="D10" s="23">
        <f>'御前崎-掛川'!D83</f>
        <v>0</v>
      </c>
      <c r="E10" s="48"/>
      <c r="F10" s="46" t="s">
        <v>126</v>
      </c>
      <c r="G10" s="47" t="s">
        <v>56</v>
      </c>
      <c r="H10" s="23">
        <f>浜松!H89</f>
        <v>2200</v>
      </c>
      <c r="I10" s="23">
        <f>浜松!I89</f>
        <v>0</v>
      </c>
      <c r="J10" s="48"/>
      <c r="K10" s="21"/>
      <c r="L10" s="49"/>
      <c r="M10" s="23"/>
      <c r="N10" s="32"/>
      <c r="O10" s="24"/>
    </row>
    <row r="11" spans="1:15" ht="14.25" x14ac:dyDescent="0.15">
      <c r="A11" s="21" t="s">
        <v>85</v>
      </c>
      <c r="B11" s="22" t="s">
        <v>26</v>
      </c>
      <c r="C11" s="23">
        <f>'御前崎-掛川'!C84</f>
        <v>2530</v>
      </c>
      <c r="D11" s="23">
        <f>'御前崎-掛川'!D84</f>
        <v>0</v>
      </c>
      <c r="E11" s="48"/>
      <c r="F11" s="46" t="s">
        <v>127</v>
      </c>
      <c r="G11" s="47" t="s">
        <v>57</v>
      </c>
      <c r="H11" s="23">
        <f>浜松!H90</f>
        <v>1250</v>
      </c>
      <c r="I11" s="23">
        <f>浜松!I90</f>
        <v>0</v>
      </c>
      <c r="J11" s="48"/>
      <c r="K11" s="21"/>
      <c r="L11" s="49"/>
      <c r="M11" s="23"/>
      <c r="N11" s="32"/>
      <c r="O11" s="24"/>
    </row>
    <row r="12" spans="1:15" ht="14.25" x14ac:dyDescent="0.15">
      <c r="A12" s="21" t="s">
        <v>86</v>
      </c>
      <c r="B12" s="22" t="s">
        <v>27</v>
      </c>
      <c r="C12" s="23">
        <f>'御前崎-掛川'!C85</f>
        <v>2110</v>
      </c>
      <c r="D12" s="23">
        <f>'御前崎-掛川'!D85</f>
        <v>0</v>
      </c>
      <c r="E12" s="48"/>
      <c r="F12" s="21" t="s">
        <v>128</v>
      </c>
      <c r="G12" s="47" t="s">
        <v>58</v>
      </c>
      <c r="H12" s="23">
        <f>浜松!M80</f>
        <v>3300</v>
      </c>
      <c r="I12" s="23">
        <f>浜松!N80</f>
        <v>0</v>
      </c>
      <c r="J12" s="48"/>
      <c r="K12" s="21"/>
      <c r="L12" s="49"/>
      <c r="M12" s="23"/>
      <c r="N12" s="32"/>
      <c r="O12" s="24"/>
    </row>
    <row r="13" spans="1:15" ht="14.25" x14ac:dyDescent="0.15">
      <c r="A13" s="21" t="s">
        <v>87</v>
      </c>
      <c r="B13" s="22" t="s">
        <v>28</v>
      </c>
      <c r="C13" s="23">
        <f>'御前崎-掛川'!C86</f>
        <v>1070</v>
      </c>
      <c r="D13" s="23">
        <f>'御前崎-掛川'!D86</f>
        <v>0</v>
      </c>
      <c r="E13" s="48"/>
      <c r="F13" s="21" t="s">
        <v>129</v>
      </c>
      <c r="G13" s="47" t="s">
        <v>59</v>
      </c>
      <c r="H13" s="23">
        <f>浜松!M81</f>
        <v>4750</v>
      </c>
      <c r="I13" s="23">
        <f>浜松!N81</f>
        <v>0</v>
      </c>
      <c r="J13" s="48"/>
      <c r="K13" s="21"/>
      <c r="L13" s="49"/>
      <c r="M13" s="23"/>
      <c r="N13" s="32"/>
      <c r="O13" s="24"/>
    </row>
    <row r="14" spans="1:15" ht="14.25" x14ac:dyDescent="0.15">
      <c r="A14" s="21" t="s">
        <v>88</v>
      </c>
      <c r="B14" s="22" t="s">
        <v>16</v>
      </c>
      <c r="C14" s="23">
        <f>'御前崎-掛川'!C87</f>
        <v>3448</v>
      </c>
      <c r="D14" s="23">
        <f>'御前崎-掛川'!D87</f>
        <v>0</v>
      </c>
      <c r="E14" s="48"/>
      <c r="F14" s="21" t="s">
        <v>130</v>
      </c>
      <c r="G14" s="47" t="s">
        <v>60</v>
      </c>
      <c r="H14" s="23">
        <f>浜松!M82</f>
        <v>600</v>
      </c>
      <c r="I14" s="23">
        <f>浜松!N82</f>
        <v>0</v>
      </c>
      <c r="J14" s="48"/>
      <c r="K14" s="21"/>
      <c r="L14" s="49"/>
      <c r="M14" s="23"/>
      <c r="N14" s="32"/>
      <c r="O14" s="24"/>
    </row>
    <row r="15" spans="1:15" ht="14.25" x14ac:dyDescent="0.15">
      <c r="A15" s="21" t="s">
        <v>89</v>
      </c>
      <c r="B15" s="22" t="s">
        <v>18</v>
      </c>
      <c r="C15" s="23">
        <f>'御前崎-掛川'!C88</f>
        <v>5137</v>
      </c>
      <c r="D15" s="23">
        <f>'御前崎-掛川'!D88</f>
        <v>0</v>
      </c>
      <c r="E15" s="48"/>
      <c r="F15" s="21" t="s">
        <v>131</v>
      </c>
      <c r="G15" s="47" t="s">
        <v>66</v>
      </c>
      <c r="H15" s="23">
        <f>浜松!M83</f>
        <v>9790</v>
      </c>
      <c r="I15" s="23">
        <f>浜松!N83</f>
        <v>0</v>
      </c>
      <c r="J15" s="48"/>
      <c r="K15" s="46"/>
      <c r="L15" s="47"/>
      <c r="M15" s="23"/>
      <c r="N15" s="32"/>
      <c r="O15" s="24"/>
    </row>
    <row r="16" spans="1:15" ht="14.25" x14ac:dyDescent="0.15">
      <c r="A16" s="21" t="s">
        <v>90</v>
      </c>
      <c r="B16" s="22" t="s">
        <v>29</v>
      </c>
      <c r="C16" s="23">
        <f>'御前崎-掛川'!C89</f>
        <v>2309</v>
      </c>
      <c r="D16" s="23">
        <f>'御前崎-掛川'!D89</f>
        <v>0</v>
      </c>
      <c r="E16" s="48"/>
      <c r="F16" s="21" t="s">
        <v>132</v>
      </c>
      <c r="G16" s="47" t="s">
        <v>61</v>
      </c>
      <c r="H16" s="23">
        <f>浜松!M84</f>
        <v>3200</v>
      </c>
      <c r="I16" s="23">
        <f>浜松!N84</f>
        <v>0</v>
      </c>
      <c r="J16" s="48"/>
      <c r="K16" s="46"/>
      <c r="L16" s="47"/>
      <c r="M16" s="23"/>
      <c r="N16" s="32"/>
      <c r="O16" s="24"/>
    </row>
    <row r="17" spans="1:15" ht="14.25" x14ac:dyDescent="0.15">
      <c r="A17" s="21" t="s">
        <v>91</v>
      </c>
      <c r="B17" s="22" t="s">
        <v>30</v>
      </c>
      <c r="C17" s="23">
        <f>'御前崎-掛川'!C90</f>
        <v>4550</v>
      </c>
      <c r="D17" s="23">
        <f>'御前崎-掛川'!D90</f>
        <v>0</v>
      </c>
      <c r="E17" s="48"/>
      <c r="F17" s="21" t="s">
        <v>133</v>
      </c>
      <c r="G17" s="47" t="s">
        <v>62</v>
      </c>
      <c r="H17" s="23">
        <f>浜松!M85</f>
        <v>5090</v>
      </c>
      <c r="I17" s="23">
        <f>浜松!N85</f>
        <v>0</v>
      </c>
      <c r="J17" s="48"/>
      <c r="K17" s="46"/>
      <c r="L17" s="47"/>
      <c r="M17" s="23"/>
      <c r="N17" s="32"/>
      <c r="O17" s="24"/>
    </row>
    <row r="18" spans="1:15" ht="14.25" x14ac:dyDescent="0.15">
      <c r="A18" s="46" t="s">
        <v>92</v>
      </c>
      <c r="B18" s="47" t="s">
        <v>31</v>
      </c>
      <c r="C18" s="23">
        <f>'御前崎-掛川'!H80</f>
        <v>1586</v>
      </c>
      <c r="D18" s="23"/>
      <c r="E18" s="48"/>
      <c r="F18" s="21" t="s">
        <v>134</v>
      </c>
      <c r="G18" s="47" t="s">
        <v>63</v>
      </c>
      <c r="H18" s="23">
        <f>浜松!M86</f>
        <v>2100</v>
      </c>
      <c r="I18" s="23">
        <f>浜松!N86</f>
        <v>0</v>
      </c>
      <c r="J18" s="48"/>
      <c r="K18" s="46"/>
      <c r="L18" s="47"/>
      <c r="M18" s="23"/>
      <c r="N18" s="32"/>
      <c r="O18" s="24"/>
    </row>
    <row r="19" spans="1:15" ht="14.25" x14ac:dyDescent="0.15">
      <c r="A19" s="21" t="s">
        <v>93</v>
      </c>
      <c r="B19" s="22" t="s">
        <v>36</v>
      </c>
      <c r="C19" s="23">
        <f>袋井･磐田!C80</f>
        <v>3000</v>
      </c>
      <c r="D19" s="23"/>
      <c r="E19" s="48"/>
      <c r="F19" s="21" t="s">
        <v>135</v>
      </c>
      <c r="G19" s="47" t="s">
        <v>64</v>
      </c>
      <c r="H19" s="23">
        <f>浜松!M87</f>
        <v>8000</v>
      </c>
      <c r="I19" s="23">
        <f>浜松!N87</f>
        <v>0</v>
      </c>
      <c r="J19" s="48"/>
      <c r="K19" s="46"/>
      <c r="L19" s="47"/>
      <c r="M19" s="23"/>
      <c r="N19" s="32"/>
      <c r="O19" s="24"/>
    </row>
    <row r="20" spans="1:15" ht="14.25" x14ac:dyDescent="0.15">
      <c r="A20" s="21" t="s">
        <v>94</v>
      </c>
      <c r="B20" s="22" t="s">
        <v>209</v>
      </c>
      <c r="C20" s="23">
        <f>袋井･磐田!C81</f>
        <v>1420</v>
      </c>
      <c r="D20" s="23">
        <f>袋井･磐田!D81</f>
        <v>0</v>
      </c>
      <c r="E20" s="48"/>
      <c r="F20" s="21" t="s">
        <v>136</v>
      </c>
      <c r="G20" s="22" t="s">
        <v>65</v>
      </c>
      <c r="H20" s="55">
        <f>浜松!M88</f>
        <v>8110</v>
      </c>
      <c r="I20" s="24">
        <f>浜松!N88</f>
        <v>0</v>
      </c>
      <c r="J20" s="48"/>
      <c r="K20" s="47"/>
      <c r="L20" s="47"/>
      <c r="M20" s="23"/>
      <c r="N20" s="32"/>
      <c r="O20" s="24"/>
    </row>
    <row r="21" spans="1:15" ht="14.25" x14ac:dyDescent="0.15">
      <c r="A21" s="21" t="s">
        <v>95</v>
      </c>
      <c r="B21" s="22" t="s">
        <v>33</v>
      </c>
      <c r="C21" s="23">
        <f>袋井･磐田!C82</f>
        <v>3310</v>
      </c>
      <c r="D21" s="23">
        <f>袋井･磐田!D82</f>
        <v>0</v>
      </c>
      <c r="E21" s="48"/>
      <c r="F21" s="21" t="s">
        <v>137</v>
      </c>
      <c r="G21" s="22" t="s">
        <v>67</v>
      </c>
      <c r="H21" s="24">
        <f>浜松!M89</f>
        <v>2050</v>
      </c>
      <c r="I21" s="24">
        <f>浜松!N89</f>
        <v>0</v>
      </c>
      <c r="J21" s="24"/>
      <c r="K21" s="46"/>
      <c r="L21" s="47"/>
      <c r="M21" s="23"/>
      <c r="N21" s="32"/>
      <c r="O21" s="24"/>
    </row>
    <row r="22" spans="1:15" ht="14.25" x14ac:dyDescent="0.15">
      <c r="A22" s="21" t="s">
        <v>96</v>
      </c>
      <c r="B22" s="22" t="s">
        <v>18</v>
      </c>
      <c r="C22" s="23">
        <f>袋井･磐田!C83</f>
        <v>4900</v>
      </c>
      <c r="D22" s="23">
        <f>袋井･磐田!D83</f>
        <v>0</v>
      </c>
      <c r="E22" s="48"/>
      <c r="F22" s="21" t="s">
        <v>138</v>
      </c>
      <c r="G22" s="22" t="s">
        <v>68</v>
      </c>
      <c r="H22" s="23">
        <f>湖西!C80</f>
        <v>3500</v>
      </c>
      <c r="I22" s="23">
        <f>湖西!D80</f>
        <v>0</v>
      </c>
      <c r="J22" s="24"/>
      <c r="K22" s="46"/>
      <c r="L22" s="47"/>
      <c r="M22" s="23"/>
      <c r="N22" s="32"/>
      <c r="O22" s="24"/>
    </row>
    <row r="23" spans="1:15" ht="14.25" x14ac:dyDescent="0.15">
      <c r="A23" s="21" t="s">
        <v>97</v>
      </c>
      <c r="B23" s="22" t="s">
        <v>16</v>
      </c>
      <c r="C23" s="23">
        <f>袋井･磐田!C84</f>
        <v>4280</v>
      </c>
      <c r="D23" s="23">
        <f>袋井･磐田!D84</f>
        <v>0</v>
      </c>
      <c r="E23" s="48"/>
      <c r="F23" s="21" t="s">
        <v>139</v>
      </c>
      <c r="G23" s="22" t="s">
        <v>69</v>
      </c>
      <c r="H23" s="23">
        <f>湖西!C81</f>
        <v>700</v>
      </c>
      <c r="I23" s="23">
        <f>湖西!D81</f>
        <v>0</v>
      </c>
      <c r="J23" s="24"/>
      <c r="K23" s="29"/>
      <c r="L23" s="29"/>
      <c r="M23" s="29"/>
      <c r="N23" s="29"/>
      <c r="O23" s="29"/>
    </row>
    <row r="24" spans="1:15" ht="14.25" x14ac:dyDescent="0.15">
      <c r="A24" s="21" t="s">
        <v>98</v>
      </c>
      <c r="B24" s="22" t="s">
        <v>34</v>
      </c>
      <c r="C24" s="23">
        <f>袋井･磐田!C85</f>
        <v>3810</v>
      </c>
      <c r="D24" s="23">
        <f>袋井･磐田!D85</f>
        <v>0</v>
      </c>
      <c r="E24" s="48"/>
      <c r="F24" s="21" t="s">
        <v>140</v>
      </c>
      <c r="G24" s="22" t="s">
        <v>70</v>
      </c>
      <c r="H24" s="23">
        <f>湖西!C82</f>
        <v>7900</v>
      </c>
      <c r="I24" s="23">
        <f>湖西!D82</f>
        <v>0</v>
      </c>
      <c r="J24" s="24"/>
      <c r="K24" s="29"/>
      <c r="L24" s="29"/>
      <c r="M24" s="29"/>
      <c r="N24" s="29"/>
      <c r="O24" s="29"/>
    </row>
    <row r="25" spans="1:15" ht="14.25" x14ac:dyDescent="0.15">
      <c r="A25" s="21" t="s">
        <v>99</v>
      </c>
      <c r="B25" s="22" t="s">
        <v>37</v>
      </c>
      <c r="C25" s="23">
        <f>袋井･磐田!C86</f>
        <v>1750</v>
      </c>
      <c r="D25" s="23">
        <f>袋井･磐田!D86</f>
        <v>0</v>
      </c>
      <c r="E25" s="48"/>
      <c r="F25" s="21" t="s">
        <v>141</v>
      </c>
      <c r="G25" s="22" t="s">
        <v>71</v>
      </c>
      <c r="H25" s="23">
        <f>湖西!C83</f>
        <v>2150</v>
      </c>
      <c r="I25" s="23">
        <f>湖西!D83</f>
        <v>0</v>
      </c>
      <c r="J25" s="24"/>
      <c r="K25" s="29"/>
      <c r="L25" s="29"/>
      <c r="M25" s="29"/>
      <c r="N25" s="29"/>
      <c r="O25" s="29"/>
    </row>
    <row r="26" spans="1:15" ht="14.25" x14ac:dyDescent="0.15">
      <c r="A26" s="21" t="s">
        <v>100</v>
      </c>
      <c r="B26" s="22" t="s">
        <v>25</v>
      </c>
      <c r="C26" s="23">
        <f>袋井･磐田!C87</f>
        <v>2020</v>
      </c>
      <c r="D26" s="23">
        <f>袋井･磐田!D87</f>
        <v>0</v>
      </c>
      <c r="E26" s="48"/>
      <c r="F26" s="21" t="s">
        <v>142</v>
      </c>
      <c r="G26" s="22" t="s">
        <v>72</v>
      </c>
      <c r="H26" s="23">
        <f>湖西!C84</f>
        <v>1200</v>
      </c>
      <c r="I26" s="23">
        <f>湖西!D84</f>
        <v>0</v>
      </c>
      <c r="J26" s="24"/>
      <c r="K26" s="29"/>
      <c r="L26" s="29"/>
      <c r="M26" s="50"/>
      <c r="N26" s="29"/>
      <c r="O26" s="29"/>
    </row>
    <row r="27" spans="1:15" ht="14.25" x14ac:dyDescent="0.15">
      <c r="A27" s="21" t="s">
        <v>101</v>
      </c>
      <c r="B27" s="22" t="s">
        <v>38</v>
      </c>
      <c r="C27" s="23">
        <f>袋井･磐田!C88</f>
        <v>10275</v>
      </c>
      <c r="D27" s="23">
        <f>袋井･磐田!D88</f>
        <v>0</v>
      </c>
      <c r="E27" s="48"/>
      <c r="F27" s="21" t="s">
        <v>143</v>
      </c>
      <c r="G27" s="22" t="s">
        <v>73</v>
      </c>
      <c r="H27" s="23">
        <f>湖西!C85</f>
        <v>750</v>
      </c>
      <c r="I27" s="23">
        <f>湖西!D85</f>
        <v>0</v>
      </c>
      <c r="J27" s="24"/>
      <c r="K27" s="29"/>
      <c r="L27" s="29"/>
      <c r="M27" s="29"/>
      <c r="N27" s="29"/>
      <c r="O27" s="29"/>
    </row>
    <row r="28" spans="1:15" ht="14.25" x14ac:dyDescent="0.15">
      <c r="A28" s="21" t="s">
        <v>102</v>
      </c>
      <c r="B28" s="22" t="s">
        <v>16</v>
      </c>
      <c r="C28" s="23">
        <f>袋井･磐田!C89</f>
        <v>5765</v>
      </c>
      <c r="D28" s="23">
        <f>袋井･磐田!D89</f>
        <v>0</v>
      </c>
      <c r="E28" s="48"/>
      <c r="F28" s="21" t="s">
        <v>144</v>
      </c>
      <c r="G28" s="22" t="s">
        <v>158</v>
      </c>
      <c r="H28" s="23">
        <f>湖西!C86</f>
        <v>1870</v>
      </c>
      <c r="I28" s="23">
        <f>湖西!D86</f>
        <v>0</v>
      </c>
      <c r="J28" s="24"/>
      <c r="K28" s="29"/>
      <c r="L28" s="29"/>
      <c r="M28" s="29"/>
      <c r="N28" s="29"/>
      <c r="O28" s="29"/>
    </row>
    <row r="29" spans="1:15" ht="14.25" x14ac:dyDescent="0.15">
      <c r="A29" s="21" t="s">
        <v>103</v>
      </c>
      <c r="B29" s="22" t="s">
        <v>39</v>
      </c>
      <c r="C29" s="23">
        <f>袋井･磐田!C90</f>
        <v>3500</v>
      </c>
      <c r="D29" s="23">
        <f>袋井･磐田!D90</f>
        <v>0</v>
      </c>
      <c r="E29" s="48"/>
      <c r="F29" s="21" t="s">
        <v>145</v>
      </c>
      <c r="G29" s="22" t="s">
        <v>74</v>
      </c>
      <c r="H29" s="23">
        <f>湖西!C87</f>
        <v>3400</v>
      </c>
      <c r="I29" s="23">
        <f>湖西!D87</f>
        <v>0</v>
      </c>
      <c r="J29" s="24"/>
      <c r="K29" s="29"/>
      <c r="L29" s="29"/>
      <c r="M29" s="29"/>
      <c r="N29" s="29"/>
      <c r="O29" s="29"/>
    </row>
    <row r="30" spans="1:15" ht="14.25" x14ac:dyDescent="0.15">
      <c r="A30" s="46" t="s">
        <v>104</v>
      </c>
      <c r="B30" s="47" t="s">
        <v>20</v>
      </c>
      <c r="C30" s="23">
        <f>袋井･磐田!H80</f>
        <v>6090</v>
      </c>
      <c r="D30" s="23">
        <f>袋井･磐田!I80</f>
        <v>0</v>
      </c>
      <c r="E30" s="48"/>
      <c r="F30" s="21" t="s">
        <v>146</v>
      </c>
      <c r="G30" s="22" t="s">
        <v>159</v>
      </c>
      <c r="H30" s="23">
        <f>湖西!C88</f>
        <v>1070</v>
      </c>
      <c r="I30" s="23">
        <f>湖西!D88</f>
        <v>0</v>
      </c>
      <c r="J30" s="24"/>
      <c r="K30" s="29"/>
      <c r="L30" s="29"/>
      <c r="M30" s="29"/>
      <c r="N30" s="29"/>
      <c r="O30" s="29"/>
    </row>
    <row r="31" spans="1:15" ht="14.25" x14ac:dyDescent="0.15">
      <c r="A31" s="46" t="s">
        <v>105</v>
      </c>
      <c r="B31" s="47" t="s">
        <v>40</v>
      </c>
      <c r="C31" s="23">
        <f>袋井･磐田!H81</f>
        <v>3820</v>
      </c>
      <c r="D31" s="23">
        <f>袋井･磐田!I81</f>
        <v>0</v>
      </c>
      <c r="E31" s="48"/>
      <c r="F31" s="21" t="s">
        <v>147</v>
      </c>
      <c r="G31" s="22" t="s">
        <v>75</v>
      </c>
      <c r="H31" s="23">
        <f>湖西!C89</f>
        <v>1700</v>
      </c>
      <c r="I31" s="23">
        <f>湖西!D89</f>
        <v>0</v>
      </c>
      <c r="J31" s="24"/>
      <c r="K31" s="29"/>
      <c r="L31" s="29"/>
      <c r="M31" s="29"/>
      <c r="N31" s="29"/>
      <c r="O31" s="29"/>
    </row>
    <row r="32" spans="1:15" ht="14.25" x14ac:dyDescent="0.15">
      <c r="A32" s="21" t="s">
        <v>106</v>
      </c>
      <c r="B32" s="22" t="s">
        <v>211</v>
      </c>
      <c r="C32" s="23">
        <f>浜松!C80</f>
        <v>1870</v>
      </c>
      <c r="D32" s="23"/>
      <c r="E32" s="48"/>
      <c r="F32" s="21" t="s">
        <v>148</v>
      </c>
      <c r="G32" s="22" t="s">
        <v>17</v>
      </c>
      <c r="H32" s="23">
        <f>湖西!C90</f>
        <v>160</v>
      </c>
      <c r="I32" s="23">
        <f>湖西!D90</f>
        <v>0</v>
      </c>
      <c r="J32" s="24"/>
      <c r="K32" s="29"/>
      <c r="L32" s="29"/>
      <c r="M32" s="29"/>
      <c r="N32" s="29"/>
      <c r="O32" s="29"/>
    </row>
    <row r="33" spans="1:15" ht="14.25" x14ac:dyDescent="0.15">
      <c r="A33" s="21" t="s">
        <v>107</v>
      </c>
      <c r="B33" s="22" t="s">
        <v>212</v>
      </c>
      <c r="C33" s="23">
        <f>浜松!C81</f>
        <v>6900</v>
      </c>
      <c r="D33" s="23">
        <f>浜松!D81</f>
        <v>0</v>
      </c>
      <c r="E33" s="48"/>
      <c r="F33" s="21" t="s">
        <v>149</v>
      </c>
      <c r="G33" s="22" t="s">
        <v>15</v>
      </c>
      <c r="H33" s="23">
        <f>天竜!C80</f>
        <v>4400</v>
      </c>
      <c r="I33" s="23">
        <f>天竜!D80</f>
        <v>0</v>
      </c>
      <c r="J33" s="24"/>
      <c r="K33" s="29"/>
      <c r="L33" s="29"/>
      <c r="M33" s="29"/>
      <c r="N33" s="29"/>
      <c r="O33" s="29"/>
    </row>
    <row r="34" spans="1:15" ht="14.25" x14ac:dyDescent="0.15">
      <c r="A34" s="21" t="s">
        <v>108</v>
      </c>
      <c r="B34" s="22" t="s">
        <v>210</v>
      </c>
      <c r="C34" s="23">
        <f>浜松!C82</f>
        <v>730</v>
      </c>
      <c r="D34" s="23">
        <f>浜松!D82</f>
        <v>0</v>
      </c>
      <c r="E34" s="48"/>
      <c r="F34" s="21" t="s">
        <v>150</v>
      </c>
      <c r="G34" s="22" t="s">
        <v>76</v>
      </c>
      <c r="H34" s="23">
        <f>天竜!C81</f>
        <v>200</v>
      </c>
      <c r="I34" s="23">
        <f>天竜!D81</f>
        <v>0</v>
      </c>
      <c r="J34" s="24"/>
      <c r="K34" s="29"/>
      <c r="L34" s="29"/>
      <c r="M34" s="29"/>
      <c r="N34" s="29"/>
      <c r="O34" s="29"/>
    </row>
    <row r="35" spans="1:15" ht="14.25" x14ac:dyDescent="0.15">
      <c r="A35" s="21" t="s">
        <v>109</v>
      </c>
      <c r="B35" s="22" t="s">
        <v>41</v>
      </c>
      <c r="C35" s="23">
        <f>浜松!C83</f>
        <v>9000</v>
      </c>
      <c r="D35" s="23">
        <f>浜松!D83</f>
        <v>0</v>
      </c>
      <c r="E35" s="48"/>
      <c r="F35" s="21" t="s">
        <v>151</v>
      </c>
      <c r="G35" s="22" t="s">
        <v>77</v>
      </c>
      <c r="H35" s="23">
        <f>天竜!C82</f>
        <v>1350</v>
      </c>
      <c r="I35" s="23">
        <f>天竜!D82</f>
        <v>0</v>
      </c>
      <c r="J35" s="24"/>
      <c r="K35" s="29"/>
      <c r="L35" s="29"/>
      <c r="M35" s="29"/>
      <c r="N35" s="29"/>
      <c r="O35" s="29"/>
    </row>
    <row r="36" spans="1:15" ht="14.25" x14ac:dyDescent="0.15">
      <c r="A36" s="21" t="s">
        <v>110</v>
      </c>
      <c r="B36" s="22" t="s">
        <v>42</v>
      </c>
      <c r="C36" s="23">
        <f>浜松!C84</f>
        <v>7260</v>
      </c>
      <c r="D36" s="23">
        <f>浜松!D84</f>
        <v>0</v>
      </c>
      <c r="E36" s="48"/>
      <c r="F36" s="21" t="s">
        <v>152</v>
      </c>
      <c r="G36" s="22" t="s">
        <v>78</v>
      </c>
      <c r="H36" s="23">
        <f>天竜!C83</f>
        <v>150</v>
      </c>
      <c r="I36" s="23">
        <f>天竜!D83</f>
        <v>0</v>
      </c>
      <c r="J36" s="24"/>
      <c r="K36" s="29"/>
      <c r="L36" s="29"/>
      <c r="M36" s="29"/>
      <c r="N36" s="29"/>
      <c r="O36" s="29"/>
    </row>
    <row r="37" spans="1:15" ht="14.25" x14ac:dyDescent="0.15">
      <c r="A37" s="21" t="s">
        <v>111</v>
      </c>
      <c r="B37" s="22" t="s">
        <v>43</v>
      </c>
      <c r="C37" s="23">
        <f>浜松!C85</f>
        <v>2430</v>
      </c>
      <c r="D37" s="23">
        <f>浜松!D85</f>
        <v>0</v>
      </c>
      <c r="E37" s="48"/>
      <c r="F37" s="21" t="s">
        <v>153</v>
      </c>
      <c r="G37" s="22" t="s">
        <v>80</v>
      </c>
      <c r="H37" s="23">
        <f>天竜!C84</f>
        <v>500</v>
      </c>
      <c r="I37" s="23">
        <f>天竜!D84</f>
        <v>0</v>
      </c>
      <c r="J37" s="24"/>
      <c r="K37" s="29"/>
      <c r="L37" s="29"/>
      <c r="M37" s="29"/>
      <c r="N37" s="29"/>
      <c r="O37" s="29"/>
    </row>
    <row r="38" spans="1:15" ht="14.25" x14ac:dyDescent="0.15">
      <c r="A38" s="21" t="s">
        <v>112</v>
      </c>
      <c r="B38" s="22" t="s">
        <v>21</v>
      </c>
      <c r="C38" s="23">
        <f>浜松!C86</f>
        <v>13565</v>
      </c>
      <c r="D38" s="23">
        <f>浜松!D86</f>
        <v>0</v>
      </c>
      <c r="E38" s="48"/>
      <c r="F38" s="21" t="s">
        <v>154</v>
      </c>
      <c r="G38" s="22" t="s">
        <v>79</v>
      </c>
      <c r="H38" s="23">
        <f>天竜!C85</f>
        <v>600</v>
      </c>
      <c r="I38" s="23">
        <f>天竜!D85</f>
        <v>0</v>
      </c>
      <c r="J38" s="24"/>
      <c r="K38" s="29"/>
      <c r="L38" s="29"/>
      <c r="M38" s="29"/>
      <c r="N38" s="29"/>
      <c r="O38" s="29"/>
    </row>
    <row r="39" spans="1:15" ht="14.25" x14ac:dyDescent="0.15">
      <c r="A39" s="21" t="s">
        <v>113</v>
      </c>
      <c r="B39" s="22" t="s">
        <v>22</v>
      </c>
      <c r="C39" s="23">
        <f>浜松!C87</f>
        <v>5335</v>
      </c>
      <c r="D39" s="23">
        <f>浜松!D87</f>
        <v>0</v>
      </c>
      <c r="E39" s="48"/>
      <c r="F39" s="51"/>
      <c r="G39" s="49"/>
      <c r="H39" s="23"/>
      <c r="I39" s="23"/>
      <c r="J39" s="24"/>
      <c r="K39" s="29"/>
      <c r="L39" s="29"/>
      <c r="M39" s="29"/>
      <c r="N39" s="29"/>
      <c r="O39" s="29"/>
    </row>
    <row r="40" spans="1:15" ht="14.25" x14ac:dyDescent="0.15">
      <c r="A40" s="21" t="s">
        <v>114</v>
      </c>
      <c r="B40" s="22" t="s">
        <v>44</v>
      </c>
      <c r="C40" s="23">
        <f>浜松!C88</f>
        <v>3680</v>
      </c>
      <c r="D40" s="23">
        <f>浜松!D88</f>
        <v>0</v>
      </c>
      <c r="E40" s="48"/>
      <c r="F40" s="51"/>
      <c r="G40" s="29"/>
      <c r="H40" s="29"/>
      <c r="I40" s="29"/>
      <c r="J40" s="24"/>
      <c r="K40" s="29"/>
      <c r="L40" s="29"/>
      <c r="M40" s="29"/>
      <c r="N40" s="29"/>
      <c r="O40" s="29"/>
    </row>
    <row r="41" spans="1:15" ht="14.25" x14ac:dyDescent="0.15">
      <c r="A41" s="21" t="s">
        <v>115</v>
      </c>
      <c r="B41" s="22" t="s">
        <v>45</v>
      </c>
      <c r="C41" s="23">
        <f>浜松!C89</f>
        <v>6470</v>
      </c>
      <c r="D41" s="23">
        <f>浜松!D89</f>
        <v>0</v>
      </c>
      <c r="E41" s="48"/>
      <c r="F41" s="49"/>
      <c r="G41" s="22"/>
      <c r="H41" s="29"/>
      <c r="I41" s="29"/>
      <c r="J41" s="24"/>
      <c r="K41" s="29"/>
      <c r="L41" s="29"/>
      <c r="M41" s="29"/>
      <c r="N41" s="29"/>
      <c r="O41" s="29"/>
    </row>
    <row r="42" spans="1:15" ht="14.25" x14ac:dyDescent="0.15">
      <c r="A42" s="21" t="s">
        <v>116</v>
      </c>
      <c r="B42" s="22" t="s">
        <v>46</v>
      </c>
      <c r="C42" s="23">
        <f>浜松!C90</f>
        <v>5200</v>
      </c>
      <c r="D42" s="23">
        <f>浜松!D90</f>
        <v>0</v>
      </c>
      <c r="E42" s="48"/>
      <c r="F42" s="21"/>
      <c r="G42" s="49"/>
      <c r="H42" s="23"/>
      <c r="I42" s="23"/>
      <c r="J42" s="24"/>
      <c r="K42" s="29"/>
      <c r="L42" s="29"/>
      <c r="M42" s="29"/>
      <c r="N42" s="29"/>
      <c r="O42" s="29"/>
    </row>
    <row r="43" spans="1:15" ht="14.25" x14ac:dyDescent="0.15">
      <c r="A43" s="46" t="s">
        <v>117</v>
      </c>
      <c r="B43" s="47" t="s">
        <v>47</v>
      </c>
      <c r="C43" s="23">
        <f>浜松!H80</f>
        <v>3270</v>
      </c>
      <c r="D43" s="23">
        <f>浜松!I80</f>
        <v>0</v>
      </c>
      <c r="E43" s="48"/>
      <c r="F43" s="21"/>
      <c r="G43" s="49"/>
      <c r="H43" s="23"/>
      <c r="I43" s="23"/>
      <c r="J43" s="24"/>
      <c r="K43" s="29"/>
      <c r="L43" s="29"/>
      <c r="M43" s="29"/>
      <c r="N43" s="29"/>
      <c r="O43" s="29"/>
    </row>
    <row r="44" spans="1:15" ht="14.25" x14ac:dyDescent="0.15">
      <c r="A44" s="46" t="s">
        <v>118</v>
      </c>
      <c r="B44" s="47" t="s">
        <v>48</v>
      </c>
      <c r="C44" s="23">
        <f>浜松!H81</f>
        <v>8700</v>
      </c>
      <c r="D44" s="23">
        <f>浜松!I81</f>
        <v>0</v>
      </c>
      <c r="E44" s="48"/>
      <c r="F44" s="21"/>
      <c r="G44" s="49"/>
      <c r="H44" s="23"/>
      <c r="I44" s="23"/>
      <c r="J44" s="24"/>
      <c r="K44" s="29"/>
      <c r="L44" s="29"/>
      <c r="M44" s="29"/>
      <c r="N44" s="29"/>
      <c r="O44" s="29"/>
    </row>
    <row r="45" spans="1:15" ht="14.25" x14ac:dyDescent="0.15">
      <c r="A45" s="46" t="s">
        <v>119</v>
      </c>
      <c r="B45" s="47" t="s">
        <v>49</v>
      </c>
      <c r="C45" s="23">
        <f>浜松!H82</f>
        <v>11680</v>
      </c>
      <c r="D45" s="23">
        <f>浜松!I82</f>
        <v>0</v>
      </c>
      <c r="E45" s="48"/>
      <c r="F45" s="21"/>
      <c r="G45" s="49"/>
      <c r="H45" s="23"/>
      <c r="I45" s="23"/>
      <c r="J45" s="24"/>
      <c r="K45" s="29"/>
      <c r="L45" s="29"/>
      <c r="M45" s="29"/>
      <c r="N45" s="29"/>
      <c r="O45" s="29"/>
    </row>
    <row r="46" spans="1:15" ht="14.25" x14ac:dyDescent="0.15">
      <c r="A46" s="46" t="s">
        <v>120</v>
      </c>
      <c r="B46" s="47" t="s">
        <v>50</v>
      </c>
      <c r="C46" s="23">
        <f>浜松!H83</f>
        <v>2080</v>
      </c>
      <c r="D46" s="23">
        <f>浜松!I83</f>
        <v>0</v>
      </c>
      <c r="E46" s="48"/>
      <c r="F46" s="21"/>
      <c r="G46" s="49"/>
      <c r="H46" s="23"/>
      <c r="I46" s="23"/>
      <c r="J46" s="24"/>
      <c r="K46" s="29"/>
      <c r="L46" s="29"/>
      <c r="M46" s="29"/>
      <c r="N46" s="29"/>
      <c r="O46" s="29"/>
    </row>
    <row r="47" spans="1:15" ht="14.25" x14ac:dyDescent="0.15">
      <c r="A47" s="46" t="s">
        <v>121</v>
      </c>
      <c r="B47" s="47" t="s">
        <v>51</v>
      </c>
      <c r="C47" s="23">
        <f>浜松!H84</f>
        <v>2530</v>
      </c>
      <c r="D47" s="23">
        <f>浜松!I84</f>
        <v>0</v>
      </c>
      <c r="E47" s="48"/>
      <c r="F47" s="21"/>
      <c r="G47" s="49"/>
      <c r="H47" s="23"/>
      <c r="I47" s="23"/>
      <c r="J47" s="24"/>
      <c r="K47" s="29"/>
      <c r="L47" s="29"/>
      <c r="M47" s="29"/>
      <c r="N47" s="29"/>
      <c r="O47" s="29"/>
    </row>
    <row r="48" spans="1:15" ht="14.25" x14ac:dyDescent="0.15">
      <c r="A48" s="46" t="s">
        <v>122</v>
      </c>
      <c r="B48" s="47" t="s">
        <v>52</v>
      </c>
      <c r="C48" s="23">
        <f>浜松!H85</f>
        <v>860</v>
      </c>
      <c r="D48" s="23">
        <f>浜松!I85</f>
        <v>0</v>
      </c>
      <c r="E48" s="48"/>
      <c r="F48" s="21"/>
      <c r="G48" s="49"/>
      <c r="H48" s="23"/>
      <c r="I48" s="23"/>
      <c r="J48" s="24"/>
      <c r="K48" s="66" t="s">
        <v>164</v>
      </c>
      <c r="L48" s="66"/>
      <c r="M48" s="52">
        <f>SUM(C7:C48,H7:H48)</f>
        <v>270750</v>
      </c>
      <c r="N48" s="53">
        <f>D7+D8+D9+D10+D11+D12+D13+D14+D15+D16+D17+D18+D19+D20+D21+D22+D23+D24+D25+D26+D27+D28+D29+D30+D31+D32+D33+D34+D35+D36+D37+D38+D39+D40+D41+D42+D43+D44+D45+D46+D47+D48+I7+I8+I9+I10+I11+I12+I13+I14+I15+I16+I17+I18+I19+I20+I21+I22+I23+I24+I25+I26+I27+I28+I29+I30+I31+I32+I33+I34+I35+I36+I37+I38+I39+I40+I41+I42+I43+I44+I45+I46+I47+I48+N7+N8+N9+N10+N11+N12+N13+N14+N15+N16+N17+N18+N19+N20+N21+N22+N23+N24+N25+N26+N27+N28+N29+N30+N31+N32+N33+N34+N35+N36+N37+N38+N39+N40+N42+N43+N44+N45+N46+N47</f>
        <v>0</v>
      </c>
      <c r="O48" s="24"/>
    </row>
    <row r="49" spans="1:12" x14ac:dyDescent="0.15">
      <c r="A49" s="67" t="s">
        <v>217</v>
      </c>
      <c r="B49" s="67"/>
      <c r="C49" s="67"/>
    </row>
    <row r="51" spans="1:12" x14ac:dyDescent="0.15">
      <c r="A51" s="65" t="s">
        <v>12</v>
      </c>
      <c r="B51" s="65"/>
      <c r="C51" s="65"/>
      <c r="D51" s="65" t="s">
        <v>155</v>
      </c>
      <c r="E51" s="65"/>
      <c r="F51" s="65"/>
      <c r="G51" s="65" t="s">
        <v>11</v>
      </c>
      <c r="H51" s="65"/>
      <c r="I51" s="65"/>
      <c r="J51" s="65" t="s">
        <v>156</v>
      </c>
      <c r="K51" s="65"/>
      <c r="L51" s="65"/>
    </row>
  </sheetData>
  <mergeCells count="18">
    <mergeCell ref="A5:B5"/>
    <mergeCell ref="C5:D5"/>
    <mergeCell ref="F5:G5"/>
    <mergeCell ref="H5:I5"/>
    <mergeCell ref="C2:D2"/>
    <mergeCell ref="E2:F2"/>
    <mergeCell ref="H2:I2"/>
    <mergeCell ref="A51:C51"/>
    <mergeCell ref="D51:F51"/>
    <mergeCell ref="G51:I51"/>
    <mergeCell ref="J51:L51"/>
    <mergeCell ref="K48:L48"/>
    <mergeCell ref="A49:C49"/>
    <mergeCell ref="K2:N2"/>
    <mergeCell ref="C3:D3"/>
    <mergeCell ref="E3:F3"/>
    <mergeCell ref="H3:I3"/>
    <mergeCell ref="K3:N3"/>
  </mergeCells>
  <phoneticPr fontId="2"/>
  <printOptions horizontalCentered="1"/>
  <pageMargins left="0" right="0" top="0.15748031496062992" bottom="0.15748031496062992" header="0" footer="0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O110"/>
  <sheetViews>
    <sheetView showZeros="0" view="pageBreakPreview" topLeftCell="A65" zoomScale="80" zoomScaleNormal="100" zoomScaleSheetLayoutView="80" workbookViewId="0">
      <selection activeCell="D91" sqref="D91"/>
    </sheetView>
  </sheetViews>
  <sheetFormatPr defaultRowHeight="13.5" x14ac:dyDescent="0.15"/>
  <cols>
    <col min="1" max="16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83" t="s">
        <v>35</v>
      </c>
      <c r="B77" s="84"/>
      <c r="C77" s="84"/>
      <c r="D77" s="84"/>
      <c r="E77" s="85"/>
      <c r="F77" s="34" t="s">
        <v>2</v>
      </c>
      <c r="G77" s="80">
        <f>西部!E2</f>
        <v>0</v>
      </c>
      <c r="H77" s="81"/>
      <c r="I77" s="81"/>
      <c r="J77" s="82"/>
      <c r="K77" s="34" t="s">
        <v>7</v>
      </c>
      <c r="L77" s="80">
        <f>西部!K2</f>
        <v>0</v>
      </c>
      <c r="M77" s="81"/>
      <c r="N77" s="81"/>
      <c r="O77" s="82"/>
    </row>
    <row r="78" spans="1:15" ht="14.25" customHeight="1" x14ac:dyDescent="0.15">
      <c r="A78" s="34" t="s">
        <v>3</v>
      </c>
      <c r="B78" s="86">
        <f>西部!E3</f>
        <v>0</v>
      </c>
      <c r="C78" s="87"/>
      <c r="D78" s="87"/>
      <c r="E78" s="88"/>
      <c r="F78" s="34" t="s">
        <v>4</v>
      </c>
      <c r="G78" s="83">
        <f>西部!H2</f>
        <v>0</v>
      </c>
      <c r="H78" s="84"/>
      <c r="I78" s="84"/>
      <c r="J78" s="85"/>
      <c r="K78" s="34" t="s">
        <v>5</v>
      </c>
      <c r="L78" s="80">
        <f>西部!H3</f>
        <v>0</v>
      </c>
      <c r="M78" s="81"/>
      <c r="N78" s="81"/>
      <c r="O78" s="82"/>
    </row>
    <row r="79" spans="1:15" ht="14.25" customHeight="1" x14ac:dyDescent="0.15">
      <c r="A79" s="26" t="s">
        <v>1</v>
      </c>
      <c r="B79" s="26" t="s">
        <v>6</v>
      </c>
      <c r="C79" s="26" t="s">
        <v>10</v>
      </c>
      <c r="D79" s="27" t="s">
        <v>0</v>
      </c>
      <c r="E79" s="26" t="s">
        <v>8</v>
      </c>
      <c r="F79" s="26" t="s">
        <v>1</v>
      </c>
      <c r="G79" s="26" t="s">
        <v>6</v>
      </c>
      <c r="H79" s="26" t="s">
        <v>10</v>
      </c>
      <c r="I79" s="27" t="s">
        <v>0</v>
      </c>
      <c r="J79" s="26" t="s">
        <v>8</v>
      </c>
      <c r="K79" s="26" t="s">
        <v>1</v>
      </c>
      <c r="L79" s="26" t="s">
        <v>6</v>
      </c>
      <c r="M79" s="26" t="s">
        <v>10</v>
      </c>
      <c r="N79" s="27" t="s">
        <v>0</v>
      </c>
      <c r="O79" s="26" t="s">
        <v>8</v>
      </c>
    </row>
    <row r="80" spans="1:15" ht="14.25" customHeight="1" x14ac:dyDescent="0.15">
      <c r="A80" s="21" t="s">
        <v>206</v>
      </c>
      <c r="B80" s="22" t="s">
        <v>81</v>
      </c>
      <c r="C80" s="35">
        <v>3800</v>
      </c>
      <c r="D80" s="35"/>
      <c r="E80" s="29"/>
      <c r="F80" s="30" t="s">
        <v>92</v>
      </c>
      <c r="G80" s="31" t="s">
        <v>31</v>
      </c>
      <c r="H80" s="35">
        <v>1586</v>
      </c>
      <c r="I80" s="35"/>
      <c r="J80" s="29"/>
      <c r="K80" s="21"/>
      <c r="L80" s="31"/>
      <c r="M80" s="28"/>
      <c r="N80" s="24"/>
      <c r="O80" s="29"/>
    </row>
    <row r="81" spans="1:15" ht="14.25" customHeight="1" x14ac:dyDescent="0.15">
      <c r="A81" s="21" t="s">
        <v>82</v>
      </c>
      <c r="B81" s="22" t="s">
        <v>23</v>
      </c>
      <c r="C81" s="35">
        <v>2500</v>
      </c>
      <c r="D81" s="35"/>
      <c r="E81" s="29"/>
      <c r="F81" s="30"/>
      <c r="G81" s="31"/>
      <c r="H81" s="28"/>
      <c r="I81" s="28"/>
      <c r="J81" s="29"/>
      <c r="K81" s="21"/>
      <c r="L81" s="31"/>
      <c r="M81" s="28"/>
      <c r="N81" s="24"/>
      <c r="O81" s="29"/>
    </row>
    <row r="82" spans="1:15" ht="14.25" customHeight="1" x14ac:dyDescent="0.15">
      <c r="A82" s="21" t="s">
        <v>83</v>
      </c>
      <c r="B82" s="22" t="s">
        <v>24</v>
      </c>
      <c r="C82" s="35">
        <v>1970</v>
      </c>
      <c r="D82" s="35"/>
      <c r="E82" s="29"/>
      <c r="F82" s="30"/>
      <c r="G82" s="31"/>
      <c r="H82" s="28"/>
      <c r="I82" s="28"/>
      <c r="J82" s="29"/>
      <c r="K82" s="21"/>
      <c r="L82" s="31"/>
      <c r="M82" s="28"/>
      <c r="N82" s="24"/>
      <c r="O82" s="29"/>
    </row>
    <row r="83" spans="1:15" ht="14.25" customHeight="1" x14ac:dyDescent="0.15">
      <c r="A83" s="21" t="s">
        <v>84</v>
      </c>
      <c r="B83" s="22" t="s">
        <v>25</v>
      </c>
      <c r="C83" s="35">
        <v>4800</v>
      </c>
      <c r="D83" s="35"/>
      <c r="E83" s="29"/>
      <c r="F83" s="30"/>
      <c r="G83" s="31"/>
      <c r="H83" s="28"/>
      <c r="I83" s="28"/>
      <c r="J83" s="29"/>
      <c r="K83" s="21"/>
      <c r="L83" s="31"/>
      <c r="M83" s="28"/>
      <c r="N83" s="24"/>
      <c r="O83" s="29"/>
    </row>
    <row r="84" spans="1:15" ht="14.25" customHeight="1" x14ac:dyDescent="0.15">
      <c r="A84" s="21" t="s">
        <v>85</v>
      </c>
      <c r="B84" s="22" t="s">
        <v>26</v>
      </c>
      <c r="C84" s="35">
        <v>2530</v>
      </c>
      <c r="D84" s="35"/>
      <c r="E84" s="29"/>
      <c r="F84" s="30"/>
      <c r="G84" s="31"/>
      <c r="H84" s="28"/>
      <c r="I84" s="28"/>
      <c r="J84" s="29"/>
      <c r="K84" s="21"/>
      <c r="L84" s="31"/>
      <c r="M84" s="28"/>
      <c r="N84" s="24"/>
      <c r="O84" s="29"/>
    </row>
    <row r="85" spans="1:15" ht="14.25" customHeight="1" x14ac:dyDescent="0.15">
      <c r="A85" s="21" t="s">
        <v>86</v>
      </c>
      <c r="B85" s="22" t="s">
        <v>27</v>
      </c>
      <c r="C85" s="35">
        <v>2110</v>
      </c>
      <c r="D85" s="35"/>
      <c r="E85" s="29"/>
      <c r="F85" s="30"/>
      <c r="G85" s="31"/>
      <c r="H85" s="28"/>
      <c r="I85" s="28"/>
      <c r="J85" s="29"/>
      <c r="K85" s="21"/>
      <c r="L85" s="31"/>
      <c r="M85" s="28"/>
      <c r="N85" s="24"/>
      <c r="O85" s="29"/>
    </row>
    <row r="86" spans="1:15" ht="14.25" customHeight="1" x14ac:dyDescent="0.15">
      <c r="A86" s="21" t="s">
        <v>87</v>
      </c>
      <c r="B86" s="22" t="s">
        <v>28</v>
      </c>
      <c r="C86" s="35">
        <v>1070</v>
      </c>
      <c r="D86" s="35"/>
      <c r="E86" s="29"/>
      <c r="F86" s="30"/>
      <c r="G86" s="31"/>
      <c r="H86" s="28"/>
      <c r="I86" s="28"/>
      <c r="J86" s="29"/>
      <c r="K86" s="21"/>
      <c r="L86" s="31"/>
      <c r="M86" s="28"/>
      <c r="N86" s="24"/>
      <c r="O86" s="29"/>
    </row>
    <row r="87" spans="1:15" ht="14.25" customHeight="1" x14ac:dyDescent="0.15">
      <c r="A87" s="21" t="s">
        <v>88</v>
      </c>
      <c r="B87" s="22" t="s">
        <v>16</v>
      </c>
      <c r="C87" s="35">
        <v>3448</v>
      </c>
      <c r="D87" s="35"/>
      <c r="E87" s="29"/>
      <c r="F87" s="30"/>
      <c r="G87" s="31"/>
      <c r="H87" s="28"/>
      <c r="I87" s="28"/>
      <c r="J87" s="29"/>
      <c r="K87" s="21"/>
      <c r="L87" s="31"/>
      <c r="M87" s="28"/>
      <c r="N87" s="24"/>
      <c r="O87" s="29"/>
    </row>
    <row r="88" spans="1:15" ht="14.25" customHeight="1" x14ac:dyDescent="0.15">
      <c r="A88" s="21" t="s">
        <v>89</v>
      </c>
      <c r="B88" s="22" t="s">
        <v>18</v>
      </c>
      <c r="C88" s="35">
        <v>5137</v>
      </c>
      <c r="D88" s="35"/>
      <c r="E88" s="29"/>
      <c r="F88" s="30"/>
      <c r="G88" s="31"/>
      <c r="H88" s="28"/>
      <c r="I88" s="24"/>
      <c r="J88" s="29"/>
      <c r="K88" s="21"/>
      <c r="L88" s="22"/>
      <c r="M88" s="24"/>
      <c r="N88" s="24"/>
      <c r="O88" s="29"/>
    </row>
    <row r="89" spans="1:15" ht="14.25" customHeight="1" x14ac:dyDescent="0.15">
      <c r="A89" s="21" t="s">
        <v>90</v>
      </c>
      <c r="B89" s="22" t="s">
        <v>29</v>
      </c>
      <c r="C89" s="35">
        <v>2309</v>
      </c>
      <c r="D89" s="35"/>
      <c r="E89" s="29"/>
      <c r="F89" s="30"/>
      <c r="G89" s="31"/>
      <c r="H89" s="28"/>
      <c r="I89" s="24"/>
      <c r="J89" s="29"/>
      <c r="K89" s="21"/>
      <c r="L89" s="22"/>
      <c r="M89" s="24"/>
      <c r="N89" s="24"/>
      <c r="O89" s="29"/>
    </row>
    <row r="90" spans="1:15" ht="14.25" customHeight="1" x14ac:dyDescent="0.15">
      <c r="A90" s="21" t="s">
        <v>91</v>
      </c>
      <c r="B90" s="22" t="s">
        <v>30</v>
      </c>
      <c r="C90" s="35">
        <v>4550</v>
      </c>
      <c r="D90" s="35"/>
      <c r="E90" s="29"/>
      <c r="F90" s="30"/>
      <c r="G90" s="31"/>
      <c r="H90" s="28"/>
      <c r="I90" s="24"/>
      <c r="J90" s="29"/>
      <c r="K90" s="78" t="s">
        <v>157</v>
      </c>
      <c r="L90" s="79"/>
      <c r="M90" s="32">
        <f>SUM(C80:C90)+SUM(H80:H90)+SUM(M80:M89)</f>
        <v>35810</v>
      </c>
      <c r="N90" s="32">
        <f>SUM(D80:D90)+SUM(I80:I90)+SUM(N80:N89)</f>
        <v>0</v>
      </c>
      <c r="O90" s="29"/>
    </row>
    <row r="91" spans="1:15" ht="14.25" customHeight="1" x14ac:dyDescent="0.15">
      <c r="A91" s="89" t="s">
        <v>9</v>
      </c>
      <c r="B91" s="89"/>
      <c r="C91" s="89"/>
      <c r="D91" s="54" t="s">
        <v>216</v>
      </c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</row>
    <row r="92" spans="1:15" ht="14.25" customHeight="1" x14ac:dyDescent="0.15">
      <c r="A92" s="90"/>
      <c r="B92" s="90"/>
      <c r="C92" s="90"/>
      <c r="D92" s="65" t="s">
        <v>12</v>
      </c>
      <c r="E92" s="65"/>
      <c r="F92" s="65"/>
      <c r="G92" s="65" t="s">
        <v>155</v>
      </c>
      <c r="H92" s="65"/>
      <c r="I92" s="65"/>
      <c r="J92" s="65" t="s">
        <v>215</v>
      </c>
      <c r="K92" s="65"/>
      <c r="L92" s="65"/>
      <c r="M92" s="65" t="s">
        <v>156</v>
      </c>
      <c r="N92" s="65"/>
      <c r="O92" s="65"/>
    </row>
    <row r="93" spans="1:15" ht="14.25" customHeight="1" x14ac:dyDescent="0.2">
      <c r="A93" s="4"/>
      <c r="B93" s="4"/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A91:C92"/>
    <mergeCell ref="D92:F92"/>
    <mergeCell ref="G92:I92"/>
    <mergeCell ref="J92:L92"/>
    <mergeCell ref="M92:O92"/>
    <mergeCell ref="K90:L90"/>
    <mergeCell ref="L78:O78"/>
    <mergeCell ref="A77:E77"/>
    <mergeCell ref="G77:J77"/>
    <mergeCell ref="L77:O77"/>
    <mergeCell ref="B78:E78"/>
    <mergeCell ref="G78:J78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O110"/>
  <sheetViews>
    <sheetView showZeros="0" view="pageBreakPreview" topLeftCell="A61" zoomScale="80" zoomScaleNormal="100" zoomScaleSheetLayoutView="80" workbookViewId="0">
      <selection activeCell="D91" sqref="D91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83" t="s">
        <v>32</v>
      </c>
      <c r="B77" s="84"/>
      <c r="C77" s="84"/>
      <c r="D77" s="84"/>
      <c r="E77" s="85"/>
      <c r="F77" s="34" t="s">
        <v>2</v>
      </c>
      <c r="G77" s="80">
        <f>西部!E2</f>
        <v>0</v>
      </c>
      <c r="H77" s="81"/>
      <c r="I77" s="81"/>
      <c r="J77" s="82"/>
      <c r="K77" s="34" t="s">
        <v>7</v>
      </c>
      <c r="L77" s="80">
        <f>西部!K2</f>
        <v>0</v>
      </c>
      <c r="M77" s="81"/>
      <c r="N77" s="81"/>
      <c r="O77" s="82"/>
    </row>
    <row r="78" spans="1:15" ht="14.25" customHeight="1" x14ac:dyDescent="0.15">
      <c r="A78" s="34" t="s">
        <v>3</v>
      </c>
      <c r="B78" s="86">
        <f>西部!E3</f>
        <v>0</v>
      </c>
      <c r="C78" s="87"/>
      <c r="D78" s="87"/>
      <c r="E78" s="88"/>
      <c r="F78" s="34" t="s">
        <v>4</v>
      </c>
      <c r="G78" s="83">
        <f>西部!H2</f>
        <v>0</v>
      </c>
      <c r="H78" s="84"/>
      <c r="I78" s="84"/>
      <c r="J78" s="85"/>
      <c r="K78" s="34" t="s">
        <v>5</v>
      </c>
      <c r="L78" s="80">
        <f>西部!H3</f>
        <v>0</v>
      </c>
      <c r="M78" s="81"/>
      <c r="N78" s="81"/>
      <c r="O78" s="82"/>
    </row>
    <row r="79" spans="1:15" ht="14.25" customHeight="1" x14ac:dyDescent="0.15">
      <c r="A79" s="26" t="s">
        <v>1</v>
      </c>
      <c r="B79" s="26" t="s">
        <v>6</v>
      </c>
      <c r="C79" s="26" t="s">
        <v>10</v>
      </c>
      <c r="D79" s="27" t="s">
        <v>0</v>
      </c>
      <c r="E79" s="26" t="s">
        <v>8</v>
      </c>
      <c r="F79" s="26" t="s">
        <v>1</v>
      </c>
      <c r="G79" s="26" t="s">
        <v>6</v>
      </c>
      <c r="H79" s="26" t="s">
        <v>10</v>
      </c>
      <c r="I79" s="27" t="s">
        <v>0</v>
      </c>
      <c r="J79" s="26" t="s">
        <v>8</v>
      </c>
      <c r="K79" s="26" t="s">
        <v>1</v>
      </c>
      <c r="L79" s="26" t="s">
        <v>6</v>
      </c>
      <c r="M79" s="26" t="s">
        <v>10</v>
      </c>
      <c r="N79" s="27" t="s">
        <v>0</v>
      </c>
      <c r="O79" s="26" t="s">
        <v>8</v>
      </c>
    </row>
    <row r="80" spans="1:15" ht="14.25" customHeight="1" x14ac:dyDescent="0.15">
      <c r="A80" s="21" t="s">
        <v>93</v>
      </c>
      <c r="B80" s="22" t="s">
        <v>36</v>
      </c>
      <c r="C80" s="35">
        <v>3000</v>
      </c>
      <c r="D80" s="35"/>
      <c r="E80" s="29"/>
      <c r="F80" s="30" t="s">
        <v>104</v>
      </c>
      <c r="G80" s="31" t="s">
        <v>20</v>
      </c>
      <c r="H80" s="35">
        <v>6090</v>
      </c>
      <c r="I80" s="35"/>
      <c r="J80" s="29"/>
      <c r="K80" s="21"/>
      <c r="L80" s="31"/>
      <c r="M80" s="28"/>
      <c r="N80" s="24"/>
      <c r="O80" s="29"/>
    </row>
    <row r="81" spans="1:15" ht="14.25" customHeight="1" x14ac:dyDescent="0.15">
      <c r="A81" s="21" t="s">
        <v>94</v>
      </c>
      <c r="B81" s="22" t="s">
        <v>209</v>
      </c>
      <c r="C81" s="35">
        <v>1420</v>
      </c>
      <c r="D81" s="35"/>
      <c r="E81" s="29"/>
      <c r="F81" s="30" t="s">
        <v>105</v>
      </c>
      <c r="G81" s="31" t="s">
        <v>40</v>
      </c>
      <c r="H81" s="35">
        <v>3820</v>
      </c>
      <c r="I81" s="35"/>
      <c r="J81" s="29"/>
      <c r="K81" s="21"/>
      <c r="L81" s="31"/>
      <c r="M81" s="28"/>
      <c r="N81" s="24"/>
      <c r="O81" s="29"/>
    </row>
    <row r="82" spans="1:15" ht="14.25" customHeight="1" x14ac:dyDescent="0.15">
      <c r="A82" s="21" t="s">
        <v>95</v>
      </c>
      <c r="B82" s="22" t="s">
        <v>33</v>
      </c>
      <c r="C82" s="35">
        <v>3310</v>
      </c>
      <c r="D82" s="35"/>
      <c r="E82" s="29"/>
      <c r="F82" s="30"/>
      <c r="G82" s="31"/>
      <c r="H82" s="28"/>
      <c r="I82" s="28"/>
      <c r="J82" s="29"/>
      <c r="K82" s="21"/>
      <c r="L82" s="31"/>
      <c r="M82" s="28"/>
      <c r="N82" s="24"/>
      <c r="O82" s="29"/>
    </row>
    <row r="83" spans="1:15" ht="14.25" customHeight="1" x14ac:dyDescent="0.15">
      <c r="A83" s="21" t="s">
        <v>96</v>
      </c>
      <c r="B83" s="22" t="s">
        <v>18</v>
      </c>
      <c r="C83" s="35">
        <v>4900</v>
      </c>
      <c r="D83" s="35"/>
      <c r="E83" s="29"/>
      <c r="F83" s="30"/>
      <c r="G83" s="31"/>
      <c r="H83" s="28"/>
      <c r="I83" s="28"/>
      <c r="J83" s="29"/>
      <c r="K83" s="21"/>
      <c r="L83" s="31"/>
      <c r="M83" s="28"/>
      <c r="N83" s="24"/>
      <c r="O83" s="29"/>
    </row>
    <row r="84" spans="1:15" ht="14.25" customHeight="1" x14ac:dyDescent="0.15">
      <c r="A84" s="21" t="s">
        <v>97</v>
      </c>
      <c r="B84" s="22" t="s">
        <v>16</v>
      </c>
      <c r="C84" s="35">
        <v>4280</v>
      </c>
      <c r="D84" s="35"/>
      <c r="E84" s="29"/>
      <c r="F84" s="30"/>
      <c r="G84" s="31"/>
      <c r="H84" s="28"/>
      <c r="I84" s="28"/>
      <c r="J84" s="29"/>
      <c r="K84" s="21"/>
      <c r="L84" s="31"/>
      <c r="M84" s="28"/>
      <c r="N84" s="24"/>
      <c r="O84" s="29"/>
    </row>
    <row r="85" spans="1:15" ht="14.25" customHeight="1" x14ac:dyDescent="0.15">
      <c r="A85" s="21" t="s">
        <v>98</v>
      </c>
      <c r="B85" s="22" t="s">
        <v>34</v>
      </c>
      <c r="C85" s="35">
        <v>3810</v>
      </c>
      <c r="D85" s="35"/>
      <c r="E85" s="29"/>
      <c r="F85" s="30"/>
      <c r="G85" s="31"/>
      <c r="H85" s="28"/>
      <c r="I85" s="28"/>
      <c r="J85" s="29"/>
      <c r="K85" s="21"/>
      <c r="L85" s="31"/>
      <c r="M85" s="28"/>
      <c r="N85" s="24"/>
      <c r="O85" s="29"/>
    </row>
    <row r="86" spans="1:15" ht="14.25" customHeight="1" x14ac:dyDescent="0.15">
      <c r="A86" s="21" t="s">
        <v>99</v>
      </c>
      <c r="B86" s="22" t="s">
        <v>37</v>
      </c>
      <c r="C86" s="35">
        <v>1750</v>
      </c>
      <c r="D86" s="35"/>
      <c r="E86" s="29"/>
      <c r="F86" s="30"/>
      <c r="G86" s="31"/>
      <c r="H86" s="28"/>
      <c r="I86" s="28"/>
      <c r="J86" s="29"/>
      <c r="K86" s="21"/>
      <c r="L86" s="31"/>
      <c r="M86" s="28"/>
      <c r="N86" s="24"/>
      <c r="O86" s="29"/>
    </row>
    <row r="87" spans="1:15" ht="14.25" customHeight="1" x14ac:dyDescent="0.15">
      <c r="A87" s="21" t="s">
        <v>100</v>
      </c>
      <c r="B87" s="22" t="s">
        <v>25</v>
      </c>
      <c r="C87" s="35">
        <v>2020</v>
      </c>
      <c r="D87" s="35"/>
      <c r="E87" s="29"/>
      <c r="F87" s="30"/>
      <c r="G87" s="31"/>
      <c r="H87" s="28"/>
      <c r="I87" s="28"/>
      <c r="J87" s="29"/>
      <c r="K87" s="21"/>
      <c r="L87" s="31"/>
      <c r="M87" s="28"/>
      <c r="N87" s="24"/>
      <c r="O87" s="29"/>
    </row>
    <row r="88" spans="1:15" ht="14.25" customHeight="1" x14ac:dyDescent="0.15">
      <c r="A88" s="21" t="s">
        <v>101</v>
      </c>
      <c r="B88" s="22" t="s">
        <v>38</v>
      </c>
      <c r="C88" s="35">
        <v>10275</v>
      </c>
      <c r="D88" s="35"/>
      <c r="E88" s="29"/>
      <c r="F88" s="30"/>
      <c r="G88" s="31"/>
      <c r="H88" s="28"/>
      <c r="I88" s="24"/>
      <c r="J88" s="29"/>
      <c r="K88" s="21"/>
      <c r="L88" s="22"/>
      <c r="M88" s="24"/>
      <c r="N88" s="24"/>
      <c r="O88" s="29"/>
    </row>
    <row r="89" spans="1:15" ht="14.25" customHeight="1" x14ac:dyDescent="0.15">
      <c r="A89" s="21" t="s">
        <v>102</v>
      </c>
      <c r="B89" s="22" t="s">
        <v>16</v>
      </c>
      <c r="C89" s="35">
        <v>5765</v>
      </c>
      <c r="D89" s="35"/>
      <c r="E89" s="29"/>
      <c r="F89" s="30"/>
      <c r="G89" s="31"/>
      <c r="H89" s="28"/>
      <c r="I89" s="24"/>
      <c r="J89" s="29"/>
      <c r="K89" s="21"/>
      <c r="L89" s="22"/>
      <c r="M89" s="24"/>
      <c r="N89" s="24"/>
      <c r="O89" s="29"/>
    </row>
    <row r="90" spans="1:15" ht="14.25" customHeight="1" x14ac:dyDescent="0.15">
      <c r="A90" s="21" t="s">
        <v>103</v>
      </c>
      <c r="B90" s="22" t="s">
        <v>39</v>
      </c>
      <c r="C90" s="35">
        <v>3500</v>
      </c>
      <c r="D90" s="35"/>
      <c r="E90" s="29"/>
      <c r="F90" s="30"/>
      <c r="G90" s="31"/>
      <c r="H90" s="28"/>
      <c r="I90" s="24"/>
      <c r="J90" s="29"/>
      <c r="K90" s="78" t="s">
        <v>157</v>
      </c>
      <c r="L90" s="79"/>
      <c r="M90" s="32">
        <f>SUM(C80:C90)+SUM(H80:H90)+SUM(M80:M89)</f>
        <v>53940</v>
      </c>
      <c r="N90" s="32">
        <f>SUM(D80:D90)+SUM(I80:I90)+SUM(N80:N89)</f>
        <v>0</v>
      </c>
      <c r="O90" s="29"/>
    </row>
    <row r="91" spans="1:15" ht="14.25" customHeight="1" x14ac:dyDescent="0.15">
      <c r="A91" s="89" t="s">
        <v>9</v>
      </c>
      <c r="B91" s="89"/>
      <c r="C91" s="89"/>
      <c r="D91" s="33" t="s">
        <v>216</v>
      </c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</row>
    <row r="92" spans="1:15" ht="14.25" customHeight="1" x14ac:dyDescent="0.15">
      <c r="A92" s="90"/>
      <c r="B92" s="90"/>
      <c r="C92" s="90"/>
      <c r="D92" s="65" t="s">
        <v>12</v>
      </c>
      <c r="E92" s="65"/>
      <c r="F92" s="65"/>
      <c r="G92" s="65" t="s">
        <v>155</v>
      </c>
      <c r="H92" s="65"/>
      <c r="I92" s="65"/>
      <c r="J92" s="65" t="s">
        <v>215</v>
      </c>
      <c r="K92" s="65"/>
      <c r="L92" s="65"/>
      <c r="M92" s="65" t="s">
        <v>156</v>
      </c>
      <c r="N92" s="65"/>
      <c r="O92" s="65"/>
    </row>
    <row r="93" spans="1:15" ht="14.25" customHeight="1" x14ac:dyDescent="0.2">
      <c r="A93" s="4"/>
      <c r="B93" s="4"/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A91:C92"/>
    <mergeCell ref="D92:F92"/>
    <mergeCell ref="G92:I92"/>
    <mergeCell ref="J92:L92"/>
    <mergeCell ref="M92:O92"/>
    <mergeCell ref="K90:L90"/>
    <mergeCell ref="L78:O78"/>
    <mergeCell ref="A77:E77"/>
    <mergeCell ref="G77:J77"/>
    <mergeCell ref="L77:O77"/>
    <mergeCell ref="B78:E78"/>
    <mergeCell ref="G78:J78"/>
  </mergeCells>
  <phoneticPr fontId="2"/>
  <printOptions horizont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B110"/>
  <sheetViews>
    <sheetView showZeros="0" view="pageBreakPreview" topLeftCell="A49" zoomScale="80" zoomScaleNormal="85" zoomScaleSheetLayoutView="80" workbookViewId="0">
      <selection activeCell="C84" sqref="C84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spans="17:28" ht="14.25" customHeight="1" x14ac:dyDescent="0.15"/>
    <row r="50" spans="17:28" ht="14.25" customHeight="1" x14ac:dyDescent="0.15"/>
    <row r="51" spans="17:28" ht="14.25" customHeight="1" x14ac:dyDescent="0.15"/>
    <row r="52" spans="17:28" ht="14.25" customHeight="1" x14ac:dyDescent="0.15"/>
    <row r="53" spans="17:28" ht="14.25" customHeight="1" x14ac:dyDescent="0.15"/>
    <row r="54" spans="17:28" ht="14.25" customHeight="1" x14ac:dyDescent="0.15"/>
    <row r="55" spans="17:28" ht="14.25" customHeight="1" x14ac:dyDescent="0.15"/>
    <row r="56" spans="17:28" ht="14.25" customHeight="1" x14ac:dyDescent="0.15"/>
    <row r="57" spans="17:28" ht="14.25" customHeight="1" x14ac:dyDescent="0.15"/>
    <row r="58" spans="17:28" ht="14.25" customHeight="1" x14ac:dyDescent="0.15"/>
    <row r="59" spans="17:28" ht="14.25" customHeight="1" x14ac:dyDescent="0.15"/>
    <row r="60" spans="17:28" ht="14.25" customHeight="1" x14ac:dyDescent="0.15"/>
    <row r="61" spans="17:28" ht="14.25" customHeight="1" x14ac:dyDescent="0.15"/>
    <row r="62" spans="17:28" ht="14.25" customHeight="1" x14ac:dyDescent="0.15"/>
    <row r="63" spans="17:28" ht="14.25" customHeight="1" x14ac:dyDescent="0.15">
      <c r="Q63" s="1"/>
      <c r="R63" s="1"/>
      <c r="S63" s="2"/>
      <c r="T63" s="2"/>
      <c r="U63" s="2"/>
      <c r="V63" s="2"/>
      <c r="W63" s="2"/>
      <c r="X63" s="1"/>
      <c r="Y63" s="1"/>
      <c r="Z63" s="1"/>
      <c r="AA63" s="1"/>
      <c r="AB63" s="1"/>
    </row>
    <row r="64" spans="17:28" ht="14.25" customHeight="1" x14ac:dyDescent="0.15">
      <c r="Q64" s="1"/>
      <c r="R64" s="1"/>
      <c r="S64" s="2"/>
      <c r="T64" s="2"/>
      <c r="U64" s="2"/>
      <c r="V64" s="2"/>
      <c r="W64" s="2"/>
      <c r="X64" s="1"/>
      <c r="Y64" s="1"/>
      <c r="Z64" s="1"/>
      <c r="AA64" s="3"/>
      <c r="AB64" s="3"/>
    </row>
    <row r="65" spans="1:28" ht="14.25" customHeight="1" x14ac:dyDescent="0.15">
      <c r="Q65" s="1"/>
      <c r="R65" s="1"/>
      <c r="S65" s="2"/>
      <c r="T65" s="2"/>
      <c r="U65" s="2"/>
      <c r="V65" s="2"/>
      <c r="W65" s="2"/>
      <c r="X65" s="1"/>
      <c r="Y65" s="1"/>
      <c r="Z65" s="1"/>
      <c r="AA65" s="3"/>
      <c r="AB65" s="3"/>
    </row>
    <row r="66" spans="1:28" ht="14.25" customHeight="1" x14ac:dyDescent="0.2"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</row>
    <row r="67" spans="1:28" ht="14.25" customHeight="1" x14ac:dyDescent="0.15"/>
    <row r="68" spans="1:28" ht="14.25" customHeight="1" x14ac:dyDescent="0.15"/>
    <row r="69" spans="1:28" ht="14.25" customHeight="1" x14ac:dyDescent="0.15"/>
    <row r="70" spans="1:28" ht="14.25" customHeight="1" x14ac:dyDescent="0.15"/>
    <row r="71" spans="1:28" ht="14.25" customHeight="1" x14ac:dyDescent="0.15"/>
    <row r="72" spans="1:28" ht="14.25" customHeight="1" x14ac:dyDescent="0.15"/>
    <row r="73" spans="1:28" ht="14.25" customHeight="1" x14ac:dyDescent="0.15"/>
    <row r="74" spans="1:28" ht="14.25" customHeight="1" x14ac:dyDescent="0.15"/>
    <row r="75" spans="1:28" ht="14.25" customHeight="1" x14ac:dyDescent="0.15"/>
    <row r="76" spans="1:28" ht="14.25" customHeight="1" x14ac:dyDescent="0.15"/>
    <row r="77" spans="1:28" ht="14.25" customHeight="1" x14ac:dyDescent="0.15">
      <c r="A77" s="83" t="s">
        <v>13</v>
      </c>
      <c r="B77" s="84"/>
      <c r="C77" s="84"/>
      <c r="D77" s="84"/>
      <c r="E77" s="85"/>
      <c r="F77" s="34" t="s">
        <v>2</v>
      </c>
      <c r="G77" s="80">
        <f>西部!E2</f>
        <v>0</v>
      </c>
      <c r="H77" s="81"/>
      <c r="I77" s="81"/>
      <c r="J77" s="82"/>
      <c r="K77" s="34" t="s">
        <v>7</v>
      </c>
      <c r="L77" s="80">
        <f>西部!K2</f>
        <v>0</v>
      </c>
      <c r="M77" s="81"/>
      <c r="N77" s="81"/>
      <c r="O77" s="82"/>
    </row>
    <row r="78" spans="1:28" ht="14.25" customHeight="1" x14ac:dyDescent="0.15">
      <c r="A78" s="34" t="s">
        <v>3</v>
      </c>
      <c r="B78" s="86">
        <f>西部!E3</f>
        <v>0</v>
      </c>
      <c r="C78" s="87"/>
      <c r="D78" s="87"/>
      <c r="E78" s="88"/>
      <c r="F78" s="34" t="s">
        <v>4</v>
      </c>
      <c r="G78" s="83">
        <f>西部!H2</f>
        <v>0</v>
      </c>
      <c r="H78" s="84"/>
      <c r="I78" s="84"/>
      <c r="J78" s="85"/>
      <c r="K78" s="34" t="s">
        <v>5</v>
      </c>
      <c r="L78" s="80">
        <f>西部!H3</f>
        <v>0</v>
      </c>
      <c r="M78" s="81"/>
      <c r="N78" s="81"/>
      <c r="O78" s="82"/>
    </row>
    <row r="79" spans="1:28" ht="14.25" customHeight="1" x14ac:dyDescent="0.15">
      <c r="A79" s="26" t="s">
        <v>1</v>
      </c>
      <c r="B79" s="26" t="s">
        <v>6</v>
      </c>
      <c r="C79" s="26" t="s">
        <v>10</v>
      </c>
      <c r="D79" s="27" t="s">
        <v>0</v>
      </c>
      <c r="E79" s="26" t="s">
        <v>8</v>
      </c>
      <c r="F79" s="26" t="s">
        <v>1</v>
      </c>
      <c r="G79" s="26" t="s">
        <v>6</v>
      </c>
      <c r="H79" s="26" t="s">
        <v>10</v>
      </c>
      <c r="I79" s="27" t="s">
        <v>0</v>
      </c>
      <c r="J79" s="26" t="s">
        <v>8</v>
      </c>
      <c r="K79" s="26" t="s">
        <v>1</v>
      </c>
      <c r="L79" s="26" t="s">
        <v>6</v>
      </c>
      <c r="M79" s="26" t="s">
        <v>10</v>
      </c>
      <c r="N79" s="27" t="s">
        <v>0</v>
      </c>
      <c r="O79" s="26" t="s">
        <v>8</v>
      </c>
    </row>
    <row r="80" spans="1:28" ht="14.25" customHeight="1" x14ac:dyDescent="0.15">
      <c r="A80" s="26" t="s">
        <v>106</v>
      </c>
      <c r="B80" s="38" t="s">
        <v>208</v>
      </c>
      <c r="C80" s="42">
        <v>1870</v>
      </c>
      <c r="D80" s="42"/>
      <c r="E80" s="25"/>
      <c r="F80" s="40" t="s">
        <v>117</v>
      </c>
      <c r="G80" s="41" t="s">
        <v>47</v>
      </c>
      <c r="H80" s="42">
        <v>3270</v>
      </c>
      <c r="I80" s="42"/>
      <c r="J80" s="25"/>
      <c r="K80" s="26" t="s">
        <v>128</v>
      </c>
      <c r="L80" s="41" t="s">
        <v>58</v>
      </c>
      <c r="M80" s="42">
        <v>3300</v>
      </c>
      <c r="N80" s="42"/>
      <c r="O80" s="25"/>
    </row>
    <row r="81" spans="1:15" ht="14.25" customHeight="1" x14ac:dyDescent="0.15">
      <c r="A81" s="21" t="s">
        <v>107</v>
      </c>
      <c r="B81" s="38" t="s">
        <v>207</v>
      </c>
      <c r="C81" s="35">
        <v>6900</v>
      </c>
      <c r="D81" s="35"/>
      <c r="E81" s="29"/>
      <c r="F81" s="30" t="s">
        <v>118</v>
      </c>
      <c r="G81" s="39" t="s">
        <v>48</v>
      </c>
      <c r="H81" s="35">
        <v>8700</v>
      </c>
      <c r="I81" s="35"/>
      <c r="J81" s="29"/>
      <c r="K81" s="21" t="s">
        <v>129</v>
      </c>
      <c r="L81" s="39" t="s">
        <v>59</v>
      </c>
      <c r="M81" s="35">
        <v>4750</v>
      </c>
      <c r="N81" s="35"/>
      <c r="O81" s="29"/>
    </row>
    <row r="82" spans="1:15" ht="14.25" customHeight="1" x14ac:dyDescent="0.15">
      <c r="A82" s="21" t="s">
        <v>108</v>
      </c>
      <c r="B82" s="38" t="s">
        <v>210</v>
      </c>
      <c r="C82" s="35">
        <v>730</v>
      </c>
      <c r="D82" s="35"/>
      <c r="E82" s="29"/>
      <c r="F82" s="30" t="s">
        <v>119</v>
      </c>
      <c r="G82" s="39" t="s">
        <v>49</v>
      </c>
      <c r="H82" s="35">
        <v>11680</v>
      </c>
      <c r="I82" s="35"/>
      <c r="J82" s="29"/>
      <c r="K82" s="21" t="s">
        <v>130</v>
      </c>
      <c r="L82" s="39" t="s">
        <v>60</v>
      </c>
      <c r="M82" s="35">
        <v>600</v>
      </c>
      <c r="N82" s="35"/>
      <c r="O82" s="29"/>
    </row>
    <row r="83" spans="1:15" ht="14.25" customHeight="1" x14ac:dyDescent="0.15">
      <c r="A83" s="21" t="s">
        <v>109</v>
      </c>
      <c r="B83" s="38" t="s">
        <v>41</v>
      </c>
      <c r="C83" s="35">
        <v>9000</v>
      </c>
      <c r="D83" s="35"/>
      <c r="E83" s="29"/>
      <c r="F83" s="30" t="s">
        <v>120</v>
      </c>
      <c r="G83" s="39" t="s">
        <v>50</v>
      </c>
      <c r="H83" s="35">
        <v>2080</v>
      </c>
      <c r="I83" s="35"/>
      <c r="J83" s="29"/>
      <c r="K83" s="21" t="s">
        <v>131</v>
      </c>
      <c r="L83" s="39" t="s">
        <v>66</v>
      </c>
      <c r="M83" s="35">
        <v>9790</v>
      </c>
      <c r="N83" s="35"/>
      <c r="O83" s="29"/>
    </row>
    <row r="84" spans="1:15" ht="14.25" customHeight="1" x14ac:dyDescent="0.15">
      <c r="A84" s="21" t="s">
        <v>110</v>
      </c>
      <c r="B84" s="38" t="s">
        <v>42</v>
      </c>
      <c r="C84" s="35">
        <v>7260</v>
      </c>
      <c r="D84" s="35"/>
      <c r="E84" s="29"/>
      <c r="F84" s="30" t="s">
        <v>121</v>
      </c>
      <c r="G84" s="39" t="s">
        <v>51</v>
      </c>
      <c r="H84" s="35">
        <v>2530</v>
      </c>
      <c r="I84" s="35"/>
      <c r="J84" s="29"/>
      <c r="K84" s="21" t="s">
        <v>132</v>
      </c>
      <c r="L84" s="39" t="s">
        <v>61</v>
      </c>
      <c r="M84" s="35">
        <v>3200</v>
      </c>
      <c r="N84" s="35"/>
      <c r="O84" s="29"/>
    </row>
    <row r="85" spans="1:15" ht="14.25" customHeight="1" x14ac:dyDescent="0.15">
      <c r="A85" s="21" t="s">
        <v>111</v>
      </c>
      <c r="B85" s="38" t="s">
        <v>43</v>
      </c>
      <c r="C85" s="35">
        <v>2430</v>
      </c>
      <c r="D85" s="35"/>
      <c r="E85" s="29"/>
      <c r="F85" s="30" t="s">
        <v>122</v>
      </c>
      <c r="G85" s="39" t="s">
        <v>52</v>
      </c>
      <c r="H85" s="35">
        <v>860</v>
      </c>
      <c r="I85" s="35"/>
      <c r="J85" s="29"/>
      <c r="K85" s="21" t="s">
        <v>133</v>
      </c>
      <c r="L85" s="39" t="s">
        <v>62</v>
      </c>
      <c r="M85" s="35">
        <v>5090</v>
      </c>
      <c r="N85" s="35"/>
      <c r="O85" s="29"/>
    </row>
    <row r="86" spans="1:15" ht="14.25" customHeight="1" x14ac:dyDescent="0.15">
      <c r="A86" s="21" t="s">
        <v>112</v>
      </c>
      <c r="B86" s="38" t="s">
        <v>21</v>
      </c>
      <c r="C86" s="35">
        <v>13565</v>
      </c>
      <c r="D86" s="35"/>
      <c r="E86" s="29"/>
      <c r="F86" s="30" t="s">
        <v>123</v>
      </c>
      <c r="G86" s="39" t="s">
        <v>54</v>
      </c>
      <c r="H86" s="35">
        <v>2270</v>
      </c>
      <c r="I86" s="35"/>
      <c r="J86" s="29"/>
      <c r="K86" s="21" t="s">
        <v>134</v>
      </c>
      <c r="L86" s="39" t="s">
        <v>63</v>
      </c>
      <c r="M86" s="35">
        <v>2100</v>
      </c>
      <c r="N86" s="35"/>
      <c r="O86" s="29"/>
    </row>
    <row r="87" spans="1:15" ht="14.25" customHeight="1" x14ac:dyDescent="0.15">
      <c r="A87" s="21" t="s">
        <v>113</v>
      </c>
      <c r="B87" s="38" t="s">
        <v>22</v>
      </c>
      <c r="C87" s="35">
        <v>5335</v>
      </c>
      <c r="D87" s="35"/>
      <c r="E87" s="29"/>
      <c r="F87" s="30" t="s">
        <v>124</v>
      </c>
      <c r="G87" s="39" t="s">
        <v>53</v>
      </c>
      <c r="H87" s="35">
        <v>2450</v>
      </c>
      <c r="I87" s="35"/>
      <c r="J87" s="29"/>
      <c r="K87" s="21" t="s">
        <v>135</v>
      </c>
      <c r="L87" s="39" t="s">
        <v>64</v>
      </c>
      <c r="M87" s="35">
        <v>8000</v>
      </c>
      <c r="N87" s="35"/>
      <c r="O87" s="29"/>
    </row>
    <row r="88" spans="1:15" ht="14.25" customHeight="1" x14ac:dyDescent="0.15">
      <c r="A88" s="21" t="s">
        <v>114</v>
      </c>
      <c r="B88" s="38" t="s">
        <v>44</v>
      </c>
      <c r="C88" s="35">
        <v>3680</v>
      </c>
      <c r="D88" s="35"/>
      <c r="E88" s="29"/>
      <c r="F88" s="30" t="s">
        <v>125</v>
      </c>
      <c r="G88" s="39" t="s">
        <v>55</v>
      </c>
      <c r="H88" s="35">
        <v>2680</v>
      </c>
      <c r="I88" s="35"/>
      <c r="J88" s="29"/>
      <c r="K88" s="21" t="s">
        <v>136</v>
      </c>
      <c r="L88" s="38" t="s">
        <v>65</v>
      </c>
      <c r="M88" s="35">
        <v>8110</v>
      </c>
      <c r="N88" s="24"/>
      <c r="O88" s="29"/>
    </row>
    <row r="89" spans="1:15" ht="14.25" customHeight="1" x14ac:dyDescent="0.15">
      <c r="A89" s="21" t="s">
        <v>115</v>
      </c>
      <c r="B89" s="38" t="s">
        <v>45</v>
      </c>
      <c r="C89" s="35">
        <v>6470</v>
      </c>
      <c r="D89" s="35"/>
      <c r="E89" s="29"/>
      <c r="F89" s="30" t="s">
        <v>126</v>
      </c>
      <c r="G89" s="39" t="s">
        <v>56</v>
      </c>
      <c r="H89" s="35">
        <v>2200</v>
      </c>
      <c r="I89" s="35"/>
      <c r="J89" s="29"/>
      <c r="K89" s="21" t="s">
        <v>137</v>
      </c>
      <c r="L89" s="38" t="s">
        <v>67</v>
      </c>
      <c r="M89" s="35">
        <v>2050</v>
      </c>
      <c r="N89" s="24"/>
      <c r="O89" s="29"/>
    </row>
    <row r="90" spans="1:15" ht="14.25" customHeight="1" x14ac:dyDescent="0.15">
      <c r="A90" s="21" t="s">
        <v>116</v>
      </c>
      <c r="B90" s="38" t="s">
        <v>46</v>
      </c>
      <c r="C90" s="35">
        <v>5200</v>
      </c>
      <c r="D90" s="35"/>
      <c r="E90" s="29"/>
      <c r="F90" s="30" t="s">
        <v>127</v>
      </c>
      <c r="G90" s="39" t="s">
        <v>57</v>
      </c>
      <c r="H90" s="35">
        <v>1250</v>
      </c>
      <c r="I90" s="35"/>
      <c r="J90" s="29"/>
      <c r="K90" s="78" t="s">
        <v>157</v>
      </c>
      <c r="L90" s="79"/>
      <c r="M90" s="32">
        <f>SUM(C80:C90)+SUM(H80:H90)+SUM(M80:M89)</f>
        <v>149400</v>
      </c>
      <c r="N90" s="32">
        <f>SUM(D80:D90)+SUM(I80:I90)+SUM(N80:N89)</f>
        <v>0</v>
      </c>
      <c r="O90" s="29"/>
    </row>
    <row r="91" spans="1:15" ht="14.25" customHeight="1" x14ac:dyDescent="0.15">
      <c r="A91" s="89" t="s">
        <v>9</v>
      </c>
      <c r="B91" s="89"/>
      <c r="C91" s="89"/>
      <c r="D91" s="33" t="s">
        <v>216</v>
      </c>
      <c r="E91" s="33"/>
      <c r="F91" s="33"/>
      <c r="G91" s="17"/>
      <c r="H91" s="17"/>
      <c r="I91" s="33"/>
      <c r="J91" s="33"/>
      <c r="K91" s="33"/>
      <c r="L91" s="33"/>
      <c r="M91" s="33"/>
      <c r="N91" s="33"/>
      <c r="O91" s="33"/>
    </row>
    <row r="92" spans="1:15" ht="14.25" customHeight="1" x14ac:dyDescent="0.15">
      <c r="A92" s="90"/>
      <c r="B92" s="90"/>
      <c r="C92" s="90"/>
      <c r="D92" s="65" t="s">
        <v>12</v>
      </c>
      <c r="E92" s="65"/>
      <c r="F92" s="65"/>
      <c r="G92" s="65" t="s">
        <v>155</v>
      </c>
      <c r="H92" s="65"/>
      <c r="I92" s="65"/>
      <c r="J92" s="65" t="s">
        <v>215</v>
      </c>
      <c r="K92" s="65"/>
      <c r="L92" s="65"/>
      <c r="M92" s="65" t="s">
        <v>156</v>
      </c>
      <c r="N92" s="65"/>
      <c r="O92" s="65"/>
    </row>
    <row r="93" spans="1:15" ht="14.25" customHeight="1" x14ac:dyDescent="0.2">
      <c r="A93" s="4"/>
      <c r="B93" s="4"/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3">
    <mergeCell ref="A91:C92"/>
    <mergeCell ref="D92:F92"/>
    <mergeCell ref="G92:I92"/>
    <mergeCell ref="J92:L92"/>
    <mergeCell ref="M92:O92"/>
    <mergeCell ref="Q66:AB66"/>
    <mergeCell ref="A77:E77"/>
    <mergeCell ref="G77:J77"/>
    <mergeCell ref="K90:L90"/>
    <mergeCell ref="L77:O77"/>
    <mergeCell ref="B78:E78"/>
    <mergeCell ref="G78:J78"/>
    <mergeCell ref="L78:O78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O110"/>
  <sheetViews>
    <sheetView showZeros="0" view="pageBreakPreview" topLeftCell="A58" zoomScale="80" zoomScaleNormal="55" zoomScaleSheetLayoutView="80" workbookViewId="0">
      <selection activeCell="D91" sqref="D91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83" t="s">
        <v>14</v>
      </c>
      <c r="B77" s="84"/>
      <c r="C77" s="84"/>
      <c r="D77" s="84"/>
      <c r="E77" s="85"/>
      <c r="F77" s="34" t="s">
        <v>2</v>
      </c>
      <c r="G77" s="80">
        <f>西部!E2</f>
        <v>0</v>
      </c>
      <c r="H77" s="81"/>
      <c r="I77" s="81"/>
      <c r="J77" s="82"/>
      <c r="K77" s="34" t="s">
        <v>7</v>
      </c>
      <c r="L77" s="80">
        <f>西部!K2</f>
        <v>0</v>
      </c>
      <c r="M77" s="81"/>
      <c r="N77" s="81"/>
      <c r="O77" s="82"/>
    </row>
    <row r="78" spans="1:15" ht="14.25" customHeight="1" x14ac:dyDescent="0.15">
      <c r="A78" s="34" t="s">
        <v>3</v>
      </c>
      <c r="B78" s="86">
        <f>西部!E3</f>
        <v>0</v>
      </c>
      <c r="C78" s="87"/>
      <c r="D78" s="87"/>
      <c r="E78" s="88"/>
      <c r="F78" s="34" t="s">
        <v>4</v>
      </c>
      <c r="G78" s="83">
        <f>西部!H2</f>
        <v>0</v>
      </c>
      <c r="H78" s="84"/>
      <c r="I78" s="84"/>
      <c r="J78" s="85"/>
      <c r="K78" s="34" t="s">
        <v>5</v>
      </c>
      <c r="L78" s="80">
        <f>西部!H3</f>
        <v>0</v>
      </c>
      <c r="M78" s="81"/>
      <c r="N78" s="81"/>
      <c r="O78" s="82"/>
    </row>
    <row r="79" spans="1:15" ht="14.25" customHeight="1" x14ac:dyDescent="0.15">
      <c r="A79" s="26" t="s">
        <v>1</v>
      </c>
      <c r="B79" s="26" t="s">
        <v>6</v>
      </c>
      <c r="C79" s="26" t="s">
        <v>10</v>
      </c>
      <c r="D79" s="27" t="s">
        <v>0</v>
      </c>
      <c r="E79" s="26" t="s">
        <v>8</v>
      </c>
      <c r="F79" s="26" t="s">
        <v>1</v>
      </c>
      <c r="G79" s="26" t="s">
        <v>6</v>
      </c>
      <c r="H79" s="26" t="s">
        <v>10</v>
      </c>
      <c r="I79" s="27" t="s">
        <v>0</v>
      </c>
      <c r="J79" s="26" t="s">
        <v>8</v>
      </c>
      <c r="K79" s="26" t="s">
        <v>1</v>
      </c>
      <c r="L79" s="26" t="s">
        <v>6</v>
      </c>
      <c r="M79" s="26" t="s">
        <v>10</v>
      </c>
      <c r="N79" s="27" t="s">
        <v>0</v>
      </c>
      <c r="O79" s="26" t="s">
        <v>8</v>
      </c>
    </row>
    <row r="80" spans="1:15" ht="14.25" customHeight="1" x14ac:dyDescent="0.15">
      <c r="A80" s="21" t="s">
        <v>138</v>
      </c>
      <c r="B80" s="22" t="s">
        <v>68</v>
      </c>
      <c r="C80" s="35">
        <v>3500</v>
      </c>
      <c r="D80" s="35"/>
      <c r="E80" s="29"/>
      <c r="F80" s="30"/>
      <c r="G80" s="31"/>
      <c r="H80" s="28"/>
      <c r="I80" s="28"/>
      <c r="J80" s="29"/>
      <c r="K80" s="21"/>
      <c r="L80" s="31"/>
      <c r="M80" s="28"/>
      <c r="N80" s="24"/>
      <c r="O80" s="29"/>
    </row>
    <row r="81" spans="1:15" ht="14.25" customHeight="1" x14ac:dyDescent="0.15">
      <c r="A81" s="21" t="s">
        <v>139</v>
      </c>
      <c r="B81" s="22" t="s">
        <v>69</v>
      </c>
      <c r="C81" s="35">
        <v>700</v>
      </c>
      <c r="D81" s="35"/>
      <c r="E81" s="29"/>
      <c r="F81" s="30"/>
      <c r="G81" s="31"/>
      <c r="H81" s="28"/>
      <c r="I81" s="28"/>
      <c r="J81" s="29"/>
      <c r="K81" s="21"/>
      <c r="L81" s="31"/>
      <c r="M81" s="28"/>
      <c r="N81" s="24"/>
      <c r="O81" s="29"/>
    </row>
    <row r="82" spans="1:15" ht="14.25" customHeight="1" x14ac:dyDescent="0.15">
      <c r="A82" s="21" t="s">
        <v>140</v>
      </c>
      <c r="B82" s="22" t="s">
        <v>70</v>
      </c>
      <c r="C82" s="35">
        <v>7900</v>
      </c>
      <c r="D82" s="35"/>
      <c r="E82" s="29"/>
      <c r="F82" s="30"/>
      <c r="G82" s="31"/>
      <c r="H82" s="28"/>
      <c r="I82" s="28"/>
      <c r="J82" s="29"/>
      <c r="K82" s="21"/>
      <c r="L82" s="31"/>
      <c r="M82" s="28"/>
      <c r="N82" s="24"/>
      <c r="O82" s="29"/>
    </row>
    <row r="83" spans="1:15" ht="14.25" customHeight="1" x14ac:dyDescent="0.15">
      <c r="A83" s="21" t="s">
        <v>141</v>
      </c>
      <c r="B83" s="22" t="s">
        <v>71</v>
      </c>
      <c r="C83" s="35">
        <v>2150</v>
      </c>
      <c r="D83" s="35"/>
      <c r="E83" s="29"/>
      <c r="F83" s="30"/>
      <c r="G83" s="31"/>
      <c r="H83" s="28"/>
      <c r="I83" s="28"/>
      <c r="J83" s="29"/>
      <c r="K83" s="21"/>
      <c r="L83" s="31"/>
      <c r="M83" s="28"/>
      <c r="N83" s="24"/>
      <c r="O83" s="29"/>
    </row>
    <row r="84" spans="1:15" ht="14.25" customHeight="1" x14ac:dyDescent="0.15">
      <c r="A84" s="21" t="s">
        <v>142</v>
      </c>
      <c r="B84" s="22" t="s">
        <v>72</v>
      </c>
      <c r="C84" s="35">
        <v>1200</v>
      </c>
      <c r="D84" s="35"/>
      <c r="E84" s="29"/>
      <c r="F84" s="30"/>
      <c r="G84" s="31"/>
      <c r="H84" s="28"/>
      <c r="I84" s="28"/>
      <c r="J84" s="29"/>
      <c r="K84" s="21"/>
      <c r="L84" s="31"/>
      <c r="M84" s="28"/>
      <c r="N84" s="24"/>
      <c r="O84" s="29"/>
    </row>
    <row r="85" spans="1:15" ht="14.25" customHeight="1" x14ac:dyDescent="0.15">
      <c r="A85" s="21" t="s">
        <v>143</v>
      </c>
      <c r="B85" s="22" t="s">
        <v>73</v>
      </c>
      <c r="C85" s="28">
        <v>750</v>
      </c>
      <c r="D85" s="28"/>
      <c r="E85" s="29"/>
      <c r="F85" s="30"/>
      <c r="G85" s="31"/>
      <c r="H85" s="28"/>
      <c r="I85" s="28"/>
      <c r="J85" s="29"/>
      <c r="K85" s="21"/>
      <c r="L85" s="31"/>
      <c r="M85" s="28"/>
      <c r="N85" s="24"/>
      <c r="O85" s="29"/>
    </row>
    <row r="86" spans="1:15" ht="14.25" customHeight="1" x14ac:dyDescent="0.15">
      <c r="A86" s="21" t="s">
        <v>144</v>
      </c>
      <c r="B86" s="22" t="s">
        <v>158</v>
      </c>
      <c r="C86" s="28">
        <v>1870</v>
      </c>
      <c r="D86" s="28"/>
      <c r="E86" s="29"/>
      <c r="F86" s="30"/>
      <c r="G86" s="31"/>
      <c r="H86" s="28"/>
      <c r="I86" s="28"/>
      <c r="J86" s="29"/>
      <c r="K86" s="21"/>
      <c r="L86" s="31"/>
      <c r="M86" s="28"/>
      <c r="N86" s="24"/>
      <c r="O86" s="29"/>
    </row>
    <row r="87" spans="1:15" ht="14.25" customHeight="1" x14ac:dyDescent="0.15">
      <c r="A87" s="21" t="s">
        <v>145</v>
      </c>
      <c r="B87" s="22" t="s">
        <v>74</v>
      </c>
      <c r="C87" s="28">
        <v>3400</v>
      </c>
      <c r="D87" s="28"/>
      <c r="E87" s="29"/>
      <c r="F87" s="30"/>
      <c r="G87" s="31"/>
      <c r="H87" s="28"/>
      <c r="I87" s="28"/>
      <c r="J87" s="29"/>
      <c r="K87" s="21"/>
      <c r="L87" s="31"/>
      <c r="M87" s="28"/>
      <c r="N87" s="24"/>
      <c r="O87" s="29"/>
    </row>
    <row r="88" spans="1:15" ht="14.25" customHeight="1" x14ac:dyDescent="0.15">
      <c r="A88" s="21" t="s">
        <v>146</v>
      </c>
      <c r="B88" s="22" t="s">
        <v>159</v>
      </c>
      <c r="C88" s="28">
        <v>1070</v>
      </c>
      <c r="D88" s="28"/>
      <c r="E88" s="29"/>
      <c r="F88" s="30"/>
      <c r="G88" s="31"/>
      <c r="H88" s="28"/>
      <c r="I88" s="24"/>
      <c r="J88" s="29"/>
      <c r="K88" s="21"/>
      <c r="L88" s="22"/>
      <c r="M88" s="24"/>
      <c r="N88" s="24"/>
      <c r="O88" s="29"/>
    </row>
    <row r="89" spans="1:15" ht="14.25" customHeight="1" x14ac:dyDescent="0.15">
      <c r="A89" s="21" t="s">
        <v>147</v>
      </c>
      <c r="B89" s="22" t="s">
        <v>75</v>
      </c>
      <c r="C89" s="28">
        <v>1700</v>
      </c>
      <c r="D89" s="28"/>
      <c r="E89" s="29"/>
      <c r="F89" s="30"/>
      <c r="G89" s="31"/>
      <c r="H89" s="28"/>
      <c r="I89" s="24"/>
      <c r="J89" s="29"/>
      <c r="K89" s="21"/>
      <c r="L89" s="22"/>
      <c r="M89" s="24"/>
      <c r="N89" s="24"/>
      <c r="O89" s="29"/>
    </row>
    <row r="90" spans="1:15" ht="14.25" customHeight="1" x14ac:dyDescent="0.15">
      <c r="A90" s="21" t="s">
        <v>148</v>
      </c>
      <c r="B90" s="22" t="s">
        <v>17</v>
      </c>
      <c r="C90" s="28">
        <v>160</v>
      </c>
      <c r="D90" s="28"/>
      <c r="E90" s="29"/>
      <c r="F90" s="30"/>
      <c r="G90" s="31"/>
      <c r="H90" s="28"/>
      <c r="I90" s="24"/>
      <c r="J90" s="29"/>
      <c r="K90" s="78" t="s">
        <v>157</v>
      </c>
      <c r="L90" s="79"/>
      <c r="M90" s="32">
        <f>SUM(C80:C90)+SUM(H80:H90)+SUM(M80:M89)</f>
        <v>24400</v>
      </c>
      <c r="N90" s="32">
        <f>SUM(D80:D90)+SUM(I80:I90)+SUM(N80:N89)</f>
        <v>0</v>
      </c>
      <c r="O90" s="29"/>
    </row>
    <row r="91" spans="1:15" ht="14.25" customHeight="1" x14ac:dyDescent="0.15">
      <c r="A91" s="89" t="s">
        <v>9</v>
      </c>
      <c r="B91" s="89"/>
      <c r="C91" s="89"/>
      <c r="D91" s="33" t="s">
        <v>216</v>
      </c>
      <c r="E91" s="33"/>
      <c r="F91" s="33"/>
      <c r="G91" s="17"/>
      <c r="H91" s="17"/>
      <c r="I91" s="33"/>
      <c r="J91" s="33"/>
      <c r="K91" s="33"/>
      <c r="L91" s="33"/>
      <c r="M91" s="33"/>
      <c r="N91" s="33"/>
      <c r="O91" s="33"/>
    </row>
    <row r="92" spans="1:15" ht="14.25" customHeight="1" x14ac:dyDescent="0.15">
      <c r="A92" s="90"/>
      <c r="B92" s="90"/>
      <c r="C92" s="90"/>
      <c r="D92" s="65" t="s">
        <v>12</v>
      </c>
      <c r="E92" s="65"/>
      <c r="F92" s="65"/>
      <c r="G92" s="65" t="s">
        <v>155</v>
      </c>
      <c r="H92" s="65"/>
      <c r="I92" s="65"/>
      <c r="J92" s="65" t="s">
        <v>215</v>
      </c>
      <c r="K92" s="65"/>
      <c r="L92" s="65"/>
      <c r="M92" s="65" t="s">
        <v>156</v>
      </c>
      <c r="N92" s="65"/>
      <c r="O92" s="65"/>
    </row>
    <row r="93" spans="1:15" ht="14.25" customHeight="1" x14ac:dyDescent="0.2">
      <c r="A93" s="4"/>
      <c r="B93" s="4"/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A91:C92"/>
    <mergeCell ref="D92:F92"/>
    <mergeCell ref="G92:I92"/>
    <mergeCell ref="J92:L92"/>
    <mergeCell ref="M92:O92"/>
    <mergeCell ref="K90:L90"/>
    <mergeCell ref="L78:O78"/>
    <mergeCell ref="A77:E77"/>
    <mergeCell ref="G77:J77"/>
    <mergeCell ref="L77:O77"/>
    <mergeCell ref="B78:E78"/>
    <mergeCell ref="G78:J78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O161"/>
  <sheetViews>
    <sheetView showGridLines="0" showZeros="0" view="pageBreakPreview" topLeftCell="A58" zoomScale="80" zoomScaleNormal="100" zoomScaleSheetLayoutView="80" workbookViewId="0">
      <selection activeCell="D97" sqref="D97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83" t="s">
        <v>15</v>
      </c>
      <c r="B77" s="84"/>
      <c r="C77" s="84"/>
      <c r="D77" s="84"/>
      <c r="E77" s="85"/>
      <c r="F77" s="34" t="s">
        <v>2</v>
      </c>
      <c r="G77" s="80">
        <f>西部!E2</f>
        <v>0</v>
      </c>
      <c r="H77" s="81"/>
      <c r="I77" s="81"/>
      <c r="J77" s="82"/>
      <c r="K77" s="34" t="s">
        <v>7</v>
      </c>
      <c r="L77" s="80">
        <f>西部!K2</f>
        <v>0</v>
      </c>
      <c r="M77" s="81"/>
      <c r="N77" s="81"/>
      <c r="O77" s="82"/>
    </row>
    <row r="78" spans="1:15" ht="14.25" customHeight="1" x14ac:dyDescent="0.15">
      <c r="A78" s="34" t="s">
        <v>3</v>
      </c>
      <c r="B78" s="86">
        <f>西部!E3</f>
        <v>0</v>
      </c>
      <c r="C78" s="87"/>
      <c r="D78" s="87"/>
      <c r="E78" s="88"/>
      <c r="F78" s="34" t="s">
        <v>4</v>
      </c>
      <c r="G78" s="83">
        <f>西部!H2</f>
        <v>0</v>
      </c>
      <c r="H78" s="84"/>
      <c r="I78" s="84"/>
      <c r="J78" s="85"/>
      <c r="K78" s="34" t="s">
        <v>5</v>
      </c>
      <c r="L78" s="80">
        <f>西部!H3</f>
        <v>0</v>
      </c>
      <c r="M78" s="81"/>
      <c r="N78" s="81"/>
      <c r="O78" s="82"/>
    </row>
    <row r="79" spans="1:15" ht="14.25" customHeight="1" x14ac:dyDescent="0.15">
      <c r="A79" s="26" t="s">
        <v>1</v>
      </c>
      <c r="B79" s="26" t="s">
        <v>6</v>
      </c>
      <c r="C79" s="26" t="s">
        <v>10</v>
      </c>
      <c r="D79" s="27" t="s">
        <v>0</v>
      </c>
      <c r="E79" s="26" t="s">
        <v>8</v>
      </c>
      <c r="F79" s="26" t="s">
        <v>1</v>
      </c>
      <c r="G79" s="26" t="s">
        <v>6</v>
      </c>
      <c r="H79" s="26" t="s">
        <v>10</v>
      </c>
      <c r="I79" s="27" t="s">
        <v>0</v>
      </c>
      <c r="J79" s="26" t="s">
        <v>8</v>
      </c>
      <c r="K79" s="26" t="s">
        <v>1</v>
      </c>
      <c r="L79" s="26" t="s">
        <v>6</v>
      </c>
      <c r="M79" s="26" t="s">
        <v>10</v>
      </c>
      <c r="N79" s="27" t="s">
        <v>0</v>
      </c>
      <c r="O79" s="26" t="s">
        <v>8</v>
      </c>
    </row>
    <row r="80" spans="1:15" ht="14.25" customHeight="1" x14ac:dyDescent="0.15">
      <c r="A80" s="21" t="s">
        <v>149</v>
      </c>
      <c r="B80" s="22" t="s">
        <v>15</v>
      </c>
      <c r="C80" s="35">
        <v>4400</v>
      </c>
      <c r="D80" s="35"/>
      <c r="E80" s="29"/>
      <c r="F80" s="37"/>
      <c r="G80" s="36"/>
      <c r="H80" s="35"/>
      <c r="I80" s="35"/>
      <c r="J80" s="29"/>
      <c r="K80" s="21"/>
      <c r="L80" s="36"/>
      <c r="M80" s="35"/>
      <c r="N80" s="24"/>
      <c r="O80" s="29"/>
    </row>
    <row r="81" spans="1:15" ht="14.25" customHeight="1" x14ac:dyDescent="0.15">
      <c r="A81" s="21" t="s">
        <v>150</v>
      </c>
      <c r="B81" s="22" t="s">
        <v>76</v>
      </c>
      <c r="C81" s="35">
        <v>200</v>
      </c>
      <c r="D81" s="35"/>
      <c r="E81" s="29"/>
      <c r="F81" s="37"/>
      <c r="G81" s="36"/>
      <c r="H81" s="35"/>
      <c r="I81" s="35"/>
      <c r="J81" s="29"/>
      <c r="K81" s="21"/>
      <c r="L81" s="36"/>
      <c r="M81" s="35"/>
      <c r="N81" s="24"/>
      <c r="O81" s="29"/>
    </row>
    <row r="82" spans="1:15" ht="14.25" customHeight="1" x14ac:dyDescent="0.15">
      <c r="A82" s="21" t="s">
        <v>151</v>
      </c>
      <c r="B82" s="22" t="s">
        <v>77</v>
      </c>
      <c r="C82" s="35">
        <v>1350</v>
      </c>
      <c r="D82" s="35"/>
      <c r="E82" s="29"/>
      <c r="F82" s="37"/>
      <c r="G82" s="36"/>
      <c r="H82" s="35"/>
      <c r="I82" s="35"/>
      <c r="J82" s="29"/>
      <c r="K82" s="21"/>
      <c r="L82" s="36"/>
      <c r="M82" s="35"/>
      <c r="N82" s="24"/>
      <c r="O82" s="29"/>
    </row>
    <row r="83" spans="1:15" ht="14.25" customHeight="1" x14ac:dyDescent="0.15">
      <c r="A83" s="21" t="s">
        <v>152</v>
      </c>
      <c r="B83" s="22" t="s">
        <v>78</v>
      </c>
      <c r="C83" s="35">
        <v>150</v>
      </c>
      <c r="D83" s="35"/>
      <c r="E83" s="29"/>
      <c r="F83" s="37"/>
      <c r="G83" s="36"/>
      <c r="H83" s="35"/>
      <c r="I83" s="35"/>
      <c r="J83" s="29"/>
      <c r="K83" s="21"/>
      <c r="L83" s="36"/>
      <c r="M83" s="35"/>
      <c r="N83" s="24"/>
      <c r="O83" s="29"/>
    </row>
    <row r="84" spans="1:15" ht="14.25" customHeight="1" x14ac:dyDescent="0.15">
      <c r="A84" s="21" t="s">
        <v>153</v>
      </c>
      <c r="B84" s="22" t="s">
        <v>80</v>
      </c>
      <c r="C84" s="35">
        <v>500</v>
      </c>
      <c r="D84" s="35"/>
      <c r="E84" s="29"/>
      <c r="F84" s="37"/>
      <c r="G84" s="36"/>
      <c r="H84" s="35"/>
      <c r="I84" s="35"/>
      <c r="J84" s="29"/>
      <c r="K84" s="21"/>
      <c r="L84" s="36"/>
      <c r="M84" s="35"/>
      <c r="N84" s="24"/>
      <c r="O84" s="29"/>
    </row>
    <row r="85" spans="1:15" ht="14.25" customHeight="1" x14ac:dyDescent="0.15">
      <c r="A85" s="21" t="s">
        <v>154</v>
      </c>
      <c r="B85" s="22" t="s">
        <v>79</v>
      </c>
      <c r="C85" s="35">
        <v>600</v>
      </c>
      <c r="D85" s="35"/>
      <c r="E85" s="29"/>
      <c r="F85" s="37"/>
      <c r="G85" s="36"/>
      <c r="H85" s="35"/>
      <c r="I85" s="35"/>
      <c r="J85" s="29"/>
      <c r="K85" s="21"/>
      <c r="L85" s="36"/>
      <c r="M85" s="35"/>
      <c r="N85" s="24"/>
      <c r="O85" s="29"/>
    </row>
    <row r="86" spans="1:15" ht="14.25" customHeight="1" x14ac:dyDescent="0.15">
      <c r="A86" s="21"/>
      <c r="B86" s="29"/>
      <c r="C86" s="29"/>
      <c r="D86" s="35"/>
      <c r="E86" s="29"/>
      <c r="F86" s="37"/>
      <c r="G86" s="36"/>
      <c r="H86" s="35"/>
      <c r="I86" s="35"/>
      <c r="J86" s="29"/>
      <c r="K86" s="21"/>
      <c r="L86" s="36"/>
      <c r="M86" s="35"/>
      <c r="N86" s="24"/>
      <c r="O86" s="29"/>
    </row>
    <row r="87" spans="1:15" ht="14.25" customHeight="1" x14ac:dyDescent="0.15">
      <c r="A87" s="21"/>
      <c r="B87" s="22"/>
      <c r="C87" s="35"/>
      <c r="D87" s="35"/>
      <c r="E87" s="29"/>
      <c r="F87" s="37"/>
      <c r="G87" s="36"/>
      <c r="H87" s="35"/>
      <c r="I87" s="35"/>
      <c r="J87" s="29"/>
      <c r="K87" s="21"/>
      <c r="L87" s="36"/>
      <c r="M87" s="35"/>
      <c r="N87" s="24"/>
      <c r="O87" s="29"/>
    </row>
    <row r="88" spans="1:15" ht="14.25" customHeight="1" x14ac:dyDescent="0.15">
      <c r="A88" s="21"/>
      <c r="B88" s="22"/>
      <c r="C88" s="35"/>
      <c r="D88" s="35"/>
      <c r="E88" s="29"/>
      <c r="F88" s="37"/>
      <c r="G88" s="36"/>
      <c r="H88" s="35"/>
      <c r="I88" s="24"/>
      <c r="J88" s="29"/>
      <c r="K88" s="21"/>
      <c r="L88" s="22"/>
      <c r="M88" s="24"/>
      <c r="N88" s="24"/>
      <c r="O88" s="29"/>
    </row>
    <row r="89" spans="1:15" ht="14.25" customHeight="1" x14ac:dyDescent="0.15">
      <c r="A89" s="21"/>
      <c r="B89" s="22"/>
      <c r="C89" s="35"/>
      <c r="D89" s="35"/>
      <c r="E89" s="29"/>
      <c r="F89" s="37"/>
      <c r="G89" s="36"/>
      <c r="H89" s="35"/>
      <c r="I89" s="24"/>
      <c r="J89" s="29"/>
      <c r="K89" s="21"/>
      <c r="L89" s="22"/>
      <c r="M89" s="24"/>
      <c r="N89" s="24"/>
      <c r="O89" s="29"/>
    </row>
    <row r="90" spans="1:15" ht="14.25" customHeight="1" x14ac:dyDescent="0.15">
      <c r="A90" s="21"/>
      <c r="B90" s="22"/>
      <c r="C90" s="35"/>
      <c r="D90" s="35"/>
      <c r="E90" s="29"/>
      <c r="F90" s="37"/>
      <c r="G90" s="36"/>
      <c r="H90" s="35"/>
      <c r="I90" s="24"/>
      <c r="J90" s="29"/>
      <c r="K90" s="78" t="s">
        <v>157</v>
      </c>
      <c r="L90" s="79"/>
      <c r="M90" s="32">
        <f>SUM(C80:C90)+SUM(H80:H90)+SUM(M80:M89)</f>
        <v>7200</v>
      </c>
      <c r="N90" s="32">
        <f>SUM(D80:D90)+SUM(I80:I90)+SUM(N80:N89)</f>
        <v>0</v>
      </c>
      <c r="O90" s="29"/>
    </row>
    <row r="91" spans="1:15" ht="14.25" customHeight="1" x14ac:dyDescent="0.15">
      <c r="A91" s="89" t="s">
        <v>9</v>
      </c>
      <c r="B91" s="89"/>
      <c r="C91" s="89"/>
      <c r="D91" s="33" t="s">
        <v>216</v>
      </c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</row>
    <row r="92" spans="1:15" ht="14.25" customHeight="1" x14ac:dyDescent="0.15">
      <c r="A92" s="90"/>
      <c r="B92" s="90"/>
      <c r="C92" s="90"/>
      <c r="D92" s="65" t="s">
        <v>12</v>
      </c>
      <c r="E92" s="65"/>
      <c r="F92" s="65"/>
      <c r="G92" s="65" t="s">
        <v>155</v>
      </c>
      <c r="H92" s="65"/>
      <c r="I92" s="65"/>
      <c r="J92" s="65" t="s">
        <v>215</v>
      </c>
      <c r="K92" s="65"/>
      <c r="L92" s="65"/>
      <c r="M92" s="65" t="s">
        <v>156</v>
      </c>
      <c r="N92" s="65"/>
      <c r="O92" s="65"/>
    </row>
    <row r="93" spans="1:15" ht="14.25" customHeight="1" x14ac:dyDescent="0.2">
      <c r="A93" s="4"/>
      <c r="B93" s="4"/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</sheetData>
  <mergeCells count="12">
    <mergeCell ref="A91:C92"/>
    <mergeCell ref="D92:F92"/>
    <mergeCell ref="G92:I92"/>
    <mergeCell ref="J92:L92"/>
    <mergeCell ref="M92:O92"/>
    <mergeCell ref="K90:L90"/>
    <mergeCell ref="L78:O78"/>
    <mergeCell ref="A77:E77"/>
    <mergeCell ref="G77:J77"/>
    <mergeCell ref="L77:O77"/>
    <mergeCell ref="B78:E78"/>
    <mergeCell ref="G78:J78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E42"/>
  <sheetViews>
    <sheetView workbookViewId="0">
      <selection activeCell="G33" sqref="G33"/>
    </sheetView>
  </sheetViews>
  <sheetFormatPr defaultRowHeight="13.5" x14ac:dyDescent="0.15"/>
  <sheetData>
    <row r="4" spans="1:5" ht="14.25" thickBot="1" x14ac:dyDescent="0.2"/>
    <row r="5" spans="1:5" ht="14.25" thickBot="1" x14ac:dyDescent="0.2">
      <c r="A5" s="16"/>
      <c r="B5" s="92" t="s">
        <v>205</v>
      </c>
      <c r="C5" s="93"/>
      <c r="D5" s="7" t="s">
        <v>166</v>
      </c>
      <c r="E5" s="8" t="s">
        <v>160</v>
      </c>
    </row>
    <row r="6" spans="1:5" x14ac:dyDescent="0.15">
      <c r="A6" s="96" t="s">
        <v>161</v>
      </c>
      <c r="B6" s="99" t="s">
        <v>170</v>
      </c>
      <c r="C6" s="100"/>
      <c r="D6" s="9">
        <v>12350</v>
      </c>
      <c r="E6" s="10" t="e">
        <f>#REF!+#REF!+#REF!+#REF!+#REF!+#REF!+#REF!+#REF!</f>
        <v>#REF!</v>
      </c>
    </row>
    <row r="7" spans="1:5" x14ac:dyDescent="0.15">
      <c r="A7" s="97"/>
      <c r="B7" s="94" t="s">
        <v>171</v>
      </c>
      <c r="C7" s="95"/>
      <c r="D7" s="6">
        <v>28550</v>
      </c>
      <c r="E7" s="11" t="e">
        <f>#REF!+#REF!+#REF!+#REF!</f>
        <v>#REF!</v>
      </c>
    </row>
    <row r="8" spans="1:5" x14ac:dyDescent="0.15">
      <c r="A8" s="97"/>
      <c r="B8" s="94" t="s">
        <v>172</v>
      </c>
      <c r="C8" s="95"/>
      <c r="D8" s="6">
        <v>5300</v>
      </c>
      <c r="E8" s="11" t="e">
        <f>#REF!+#REF!</f>
        <v>#REF!</v>
      </c>
    </row>
    <row r="9" spans="1:5" x14ac:dyDescent="0.15">
      <c r="A9" s="97"/>
      <c r="B9" s="94" t="s">
        <v>173</v>
      </c>
      <c r="C9" s="95"/>
      <c r="D9" s="6">
        <v>2500</v>
      </c>
      <c r="E9" s="11" t="e">
        <f>#REF!+#REF!</f>
        <v>#REF!</v>
      </c>
    </row>
    <row r="10" spans="1:5" x14ac:dyDescent="0.15">
      <c r="A10" s="97"/>
      <c r="B10" s="94" t="s">
        <v>174</v>
      </c>
      <c r="C10" s="95"/>
      <c r="D10" s="6">
        <v>13000</v>
      </c>
      <c r="E10" s="11" t="e">
        <f>#REF!</f>
        <v>#REF!</v>
      </c>
    </row>
    <row r="11" spans="1:5" x14ac:dyDescent="0.15">
      <c r="A11" s="97"/>
      <c r="B11" s="94" t="s">
        <v>175</v>
      </c>
      <c r="C11" s="95"/>
      <c r="D11" s="6">
        <v>3950</v>
      </c>
      <c r="E11" s="11" t="e">
        <f>#REF!</f>
        <v>#REF!</v>
      </c>
    </row>
    <row r="12" spans="1:5" x14ac:dyDescent="0.15">
      <c r="A12" s="97"/>
      <c r="B12" s="94" t="s">
        <v>176</v>
      </c>
      <c r="C12" s="95"/>
      <c r="D12" s="6">
        <v>2850</v>
      </c>
      <c r="E12" s="11" t="e">
        <f>#REF!</f>
        <v>#REF!</v>
      </c>
    </row>
    <row r="13" spans="1:5" x14ac:dyDescent="0.15">
      <c r="A13" s="97"/>
      <c r="B13" s="94" t="s">
        <v>177</v>
      </c>
      <c r="C13" s="95"/>
      <c r="D13" s="6">
        <v>3650</v>
      </c>
      <c r="E13" s="11" t="e">
        <f>#REF!+#REF!+#REF!+#REF!</f>
        <v>#REF!</v>
      </c>
    </row>
    <row r="14" spans="1:5" x14ac:dyDescent="0.15">
      <c r="A14" s="97"/>
      <c r="B14" s="94" t="s">
        <v>178</v>
      </c>
      <c r="C14" s="95"/>
      <c r="D14" s="6">
        <v>11550</v>
      </c>
      <c r="E14" s="11" t="e">
        <f>#REF!+#REF!+#REF!+#REF!+#REF!+#REF!+#REF!</f>
        <v>#REF!</v>
      </c>
    </row>
    <row r="15" spans="1:5" x14ac:dyDescent="0.15">
      <c r="A15" s="97"/>
      <c r="B15" s="94" t="s">
        <v>179</v>
      </c>
      <c r="C15" s="95"/>
      <c r="D15" s="6">
        <v>15140</v>
      </c>
      <c r="E15" s="11" t="e">
        <f>#REF!+#REF!+#REF!</f>
        <v>#REF!</v>
      </c>
    </row>
    <row r="16" spans="1:5" x14ac:dyDescent="0.15">
      <c r="A16" s="97"/>
      <c r="B16" s="94" t="s">
        <v>180</v>
      </c>
      <c r="C16" s="95"/>
      <c r="D16" s="6">
        <v>28840</v>
      </c>
      <c r="E16" s="11" t="e">
        <f>#REF!+#REF!+#REF!+#REF!+#REF!</f>
        <v>#REF!</v>
      </c>
    </row>
    <row r="17" spans="1:5" x14ac:dyDescent="0.15">
      <c r="A17" s="97"/>
      <c r="B17" s="94" t="s">
        <v>181</v>
      </c>
      <c r="C17" s="95"/>
      <c r="D17" s="6">
        <v>10750</v>
      </c>
      <c r="E17" s="11" t="e">
        <f>#REF!+#REF!</f>
        <v>#REF!</v>
      </c>
    </row>
    <row r="18" spans="1:5" x14ac:dyDescent="0.15">
      <c r="A18" s="97"/>
      <c r="B18" s="94" t="s">
        <v>182</v>
      </c>
      <c r="C18" s="95"/>
      <c r="D18" s="6">
        <v>8790</v>
      </c>
      <c r="E18" s="11" t="e">
        <f>#REF!</f>
        <v>#REF!</v>
      </c>
    </row>
    <row r="19" spans="1:5" x14ac:dyDescent="0.15">
      <c r="A19" s="97"/>
      <c r="B19" s="94" t="s">
        <v>183</v>
      </c>
      <c r="C19" s="95"/>
      <c r="D19" s="6">
        <v>9010</v>
      </c>
      <c r="E19" s="11" t="e">
        <f>#REF!+#REF!</f>
        <v>#REF!</v>
      </c>
    </row>
    <row r="20" spans="1:5" x14ac:dyDescent="0.15">
      <c r="A20" s="97"/>
      <c r="B20" s="94" t="s">
        <v>184</v>
      </c>
      <c r="C20" s="95"/>
      <c r="D20" s="6">
        <v>73920</v>
      </c>
      <c r="E20" s="11" t="e">
        <f>#REF!+#REF!+#REF!+#REF!+#REF!+#REF!+#REF!+#REF!+#REF!+#REF!+#REF!+#REF!+#REF!</f>
        <v>#REF!</v>
      </c>
    </row>
    <row r="21" spans="1:5" x14ac:dyDescent="0.15">
      <c r="A21" s="97"/>
      <c r="B21" s="94" t="s">
        <v>185</v>
      </c>
      <c r="C21" s="95"/>
      <c r="D21" s="6">
        <v>13150</v>
      </c>
      <c r="E21" s="11" t="e">
        <f>#REF!+#REF!+#REF!+#REF!+#REF!</f>
        <v>#REF!</v>
      </c>
    </row>
    <row r="22" spans="1:5" x14ac:dyDescent="0.15">
      <c r="A22" s="97"/>
      <c r="B22" s="94" t="s">
        <v>186</v>
      </c>
      <c r="C22" s="95"/>
      <c r="D22" s="6">
        <v>22750</v>
      </c>
      <c r="E22" s="11" t="e">
        <f>#REF!+#REF!+#REF!+#REF!+#REF!+#REF!+#REF!+#REF!</f>
        <v>#REF!</v>
      </c>
    </row>
    <row r="23" spans="1:5" x14ac:dyDescent="0.15">
      <c r="A23" s="97"/>
      <c r="B23" s="94" t="s">
        <v>187</v>
      </c>
      <c r="C23" s="95"/>
      <c r="D23" s="6">
        <v>4900</v>
      </c>
      <c r="E23" s="11" t="e">
        <f>#REF!+#REF!</f>
        <v>#REF!</v>
      </c>
    </row>
    <row r="24" spans="1:5" x14ac:dyDescent="0.15">
      <c r="A24" s="97"/>
      <c r="B24" s="94" t="s">
        <v>188</v>
      </c>
      <c r="C24" s="95"/>
      <c r="D24" s="6">
        <v>74700</v>
      </c>
      <c r="E24" s="11" t="e">
        <f>#REF!+#REF!+#REF!+#REF!+#REF!+#REF!+#REF!+#REF!+#REF!+#REF!+#REF!+#REF!+#REF!+#REF!+#REF!+#REF!</f>
        <v>#REF!</v>
      </c>
    </row>
    <row r="25" spans="1:5" ht="14.25" thickBot="1" x14ac:dyDescent="0.2">
      <c r="A25" s="98"/>
      <c r="B25" s="101" t="s">
        <v>189</v>
      </c>
      <c r="C25" s="102"/>
      <c r="D25" s="12">
        <v>35100</v>
      </c>
      <c r="E25" s="13" t="e">
        <f>#REF!+#REF!+#REF!+#REF!+#REF!+#REF!+#REF!+#REF!+#REF!+#REF!+#REF!+#REF!+#REF!+#REF!+#REF!</f>
        <v>#REF!</v>
      </c>
    </row>
    <row r="26" spans="1:5" x14ac:dyDescent="0.15">
      <c r="A26" s="96" t="s">
        <v>162</v>
      </c>
      <c r="B26" s="99" t="s">
        <v>190</v>
      </c>
      <c r="C26" s="100"/>
      <c r="D26" s="9">
        <v>82950</v>
      </c>
      <c r="E26" s="10" t="e">
        <f>#REF!+#REF!+#REF!+#REF!+#REF!+#REF!+#REF!+#REF!+#REF!+#REF!+#REF!+#REF!+#REF!+#REF!+#REF!+#REF!+#REF!+#REF!+#REF!+#REF!</f>
        <v>#REF!</v>
      </c>
    </row>
    <row r="27" spans="1:5" x14ac:dyDescent="0.15">
      <c r="A27" s="97"/>
      <c r="B27" s="94" t="s">
        <v>204</v>
      </c>
      <c r="C27" s="95"/>
      <c r="D27" s="6">
        <v>165350</v>
      </c>
      <c r="E27" s="11" t="e">
        <f>#REF!+#REF!+#REF!+#REF!+#REF!+#REF!+#REF!+#REF!+#REF!+#REF!+#REF!+#REF!+#REF!+#REF!+#REF!+#REF!+#REF!+#REF!</f>
        <v>#REF!</v>
      </c>
    </row>
    <row r="28" spans="1:5" x14ac:dyDescent="0.15">
      <c r="A28" s="97"/>
      <c r="B28" s="94" t="s">
        <v>191</v>
      </c>
      <c r="C28" s="95"/>
      <c r="D28" s="6">
        <v>40800</v>
      </c>
      <c r="E28" s="11" t="e">
        <f>#REF!+#REF!+#REF!+#REF!+#REF!+#REF!+#REF!+#REF!+#REF!+#REF!</f>
        <v>#REF!</v>
      </c>
    </row>
    <row r="29" spans="1:5" x14ac:dyDescent="0.15">
      <c r="A29" s="97"/>
      <c r="B29" s="94" t="s">
        <v>192</v>
      </c>
      <c r="C29" s="95"/>
      <c r="D29" s="6">
        <v>39750</v>
      </c>
      <c r="E29" s="11" t="e">
        <f>#REF!+#REF!+#REF!+#REF!+#REF!+#REF!+#REF!+#REF!+#REF!+#REF!+#REF!+#REF!+#REF!+#REF!+#REF!+#REF!</f>
        <v>#REF!</v>
      </c>
    </row>
    <row r="30" spans="1:5" x14ac:dyDescent="0.15">
      <c r="A30" s="97"/>
      <c r="B30" s="94" t="s">
        <v>193</v>
      </c>
      <c r="C30" s="95"/>
      <c r="D30" s="6">
        <v>29300</v>
      </c>
      <c r="E30" s="11" t="e">
        <f>#REF!+#REF!+#REF!+#REF!+#REF!+#REF!+#REF!+#REF!+#REF!+#REF!+#REF!+#REF!</f>
        <v>#REF!</v>
      </c>
    </row>
    <row r="31" spans="1:5" x14ac:dyDescent="0.15">
      <c r="A31" s="97"/>
      <c r="B31" s="94" t="s">
        <v>194</v>
      </c>
      <c r="C31" s="95"/>
      <c r="D31" s="6">
        <v>2450</v>
      </c>
      <c r="E31" s="11" t="e">
        <f>#REF!+#REF!+#REF!</f>
        <v>#REF!</v>
      </c>
    </row>
    <row r="32" spans="1:5" x14ac:dyDescent="0.15">
      <c r="A32" s="97"/>
      <c r="B32" s="94" t="s">
        <v>195</v>
      </c>
      <c r="C32" s="95"/>
      <c r="D32" s="6">
        <v>7800</v>
      </c>
      <c r="E32" s="11" t="e">
        <f>#REF!+#REF!+#REF!+#REF!+#REF!</f>
        <v>#REF!</v>
      </c>
    </row>
    <row r="33" spans="1:5" ht="14.25" thickBot="1" x14ac:dyDescent="0.2">
      <c r="A33" s="98"/>
      <c r="B33" s="101" t="s">
        <v>196</v>
      </c>
      <c r="C33" s="102"/>
      <c r="D33" s="12">
        <v>12910</v>
      </c>
      <c r="E33" s="13" t="e">
        <f>#REF!+#REF!+#REF!+#REF!+#REF!+#REF!+#REF!+#REF!+#REF!+#REF!+#REF!+#REF!</f>
        <v>#REF!</v>
      </c>
    </row>
    <row r="34" spans="1:5" x14ac:dyDescent="0.15">
      <c r="A34" s="96" t="s">
        <v>163</v>
      </c>
      <c r="B34" s="99" t="s">
        <v>197</v>
      </c>
      <c r="C34" s="100"/>
      <c r="D34" s="9">
        <v>9790</v>
      </c>
      <c r="E34" s="10" t="e">
        <f>#REF!+#REF!+'御前崎-掛川'!D80</f>
        <v>#REF!</v>
      </c>
    </row>
    <row r="35" spans="1:5" x14ac:dyDescent="0.15">
      <c r="A35" s="97"/>
      <c r="B35" s="94" t="s">
        <v>198</v>
      </c>
      <c r="C35" s="95"/>
      <c r="D35" s="6">
        <v>12000</v>
      </c>
      <c r="E35" s="11">
        <f>'御前崎-掛川'!D81+'御前崎-掛川'!D82+'御前崎-掛川'!D83</f>
        <v>0</v>
      </c>
    </row>
    <row r="36" spans="1:5" x14ac:dyDescent="0.15">
      <c r="A36" s="97"/>
      <c r="B36" s="94" t="s">
        <v>199</v>
      </c>
      <c r="C36" s="95"/>
      <c r="D36" s="6">
        <v>31000</v>
      </c>
      <c r="E36" s="11">
        <f>'御前崎-掛川'!D85+'御前崎-掛川'!D84+'御前崎-掛川'!D86+'御前崎-掛川'!D87+'御前崎-掛川'!D88+'御前崎-掛川'!D89+'御前崎-掛川'!D90+'御前崎-掛川'!I80</f>
        <v>0</v>
      </c>
    </row>
    <row r="37" spans="1:5" x14ac:dyDescent="0.15">
      <c r="A37" s="97"/>
      <c r="B37" s="94" t="s">
        <v>200</v>
      </c>
      <c r="C37" s="95"/>
      <c r="D37" s="6">
        <v>6300</v>
      </c>
      <c r="E37" s="11">
        <f>袋井･磐田!D80+袋井･磐田!D81</f>
        <v>0</v>
      </c>
    </row>
    <row r="38" spans="1:5" x14ac:dyDescent="0.15">
      <c r="A38" s="97"/>
      <c r="B38" s="94" t="s">
        <v>201</v>
      </c>
      <c r="C38" s="95"/>
      <c r="D38" s="6">
        <v>22120</v>
      </c>
      <c r="E38" s="11">
        <f>袋井･磐田!D82+袋井･磐田!D83+袋井･磐田!D84+袋井･磐田!D85</f>
        <v>0</v>
      </c>
    </row>
    <row r="39" spans="1:5" x14ac:dyDescent="0.15">
      <c r="A39" s="97"/>
      <c r="B39" s="94" t="s">
        <v>202</v>
      </c>
      <c r="C39" s="95"/>
      <c r="D39" s="6">
        <v>47130</v>
      </c>
      <c r="E39" s="11">
        <f>袋井･磐田!D86+袋井･磐田!D87+袋井･磐田!D88+袋井･磐田!D89+袋井･磐田!D90+袋井･磐田!I80+袋井･磐田!I81</f>
        <v>0</v>
      </c>
    </row>
    <row r="40" spans="1:5" x14ac:dyDescent="0.15">
      <c r="A40" s="97"/>
      <c r="B40" s="94" t="s">
        <v>169</v>
      </c>
      <c r="C40" s="95"/>
      <c r="D40" s="6">
        <v>241760</v>
      </c>
      <c r="E40" s="11">
        <f>浜松!D80+浜松!D81+浜松!D82+浜松!D83+浜松!D84+浜松!D85+浜松!D86+浜松!D87+浜松!D88+浜松!D89+浜松!D90+浜松!I80+浜松!I81+浜松!I82+浜松!I83+浜松!I84+浜松!I85+浜松!I86+浜松!I87+浜松!I88+浜松!I89+浜松!I90+浜松!N80+浜松!N81+浜松!N82+浜松!N83+浜松!N84+浜松!N85+浜松!N87+浜松!N86+浜松!N88+浜松!N89+湖西!D83+湖西!D84+湖西!D85+湖西!D86+湖西!D87+湖西!D88+湖西!D89+湖西!D90+天竜!D80+天竜!D81+天竜!D82+天竜!D83+天竜!D84+天竜!D85</f>
        <v>0</v>
      </c>
    </row>
    <row r="41" spans="1:5" ht="14.25" thickBot="1" x14ac:dyDescent="0.2">
      <c r="A41" s="98"/>
      <c r="B41" s="101" t="s">
        <v>203</v>
      </c>
      <c r="C41" s="102"/>
      <c r="D41" s="12">
        <v>17440</v>
      </c>
      <c r="E41" s="13">
        <f>湖西!D80+湖西!D81+湖西!D82</f>
        <v>0</v>
      </c>
    </row>
    <row r="42" spans="1:5" ht="14.25" thickBot="1" x14ac:dyDescent="0.2">
      <c r="A42" s="16"/>
      <c r="B42" s="103" t="s">
        <v>164</v>
      </c>
      <c r="C42" s="104"/>
      <c r="D42" s="14">
        <f>SUM(D6:D41)</f>
        <v>1149600</v>
      </c>
      <c r="E42" s="15" t="e">
        <f>SUM(E6:E41)</f>
        <v>#REF!</v>
      </c>
    </row>
  </sheetData>
  <mergeCells count="41">
    <mergeCell ref="B42:C42"/>
    <mergeCell ref="B38:C38"/>
    <mergeCell ref="B26:C26"/>
    <mergeCell ref="B27:C27"/>
    <mergeCell ref="B37:C37"/>
    <mergeCell ref="B39:C39"/>
    <mergeCell ref="B40:C40"/>
    <mergeCell ref="B41:C41"/>
    <mergeCell ref="B35:C35"/>
    <mergeCell ref="B36:C36"/>
    <mergeCell ref="B28:C28"/>
    <mergeCell ref="B29:C29"/>
    <mergeCell ref="B30:C30"/>
    <mergeCell ref="B33:C33"/>
    <mergeCell ref="B32:C32"/>
    <mergeCell ref="A26:A33"/>
    <mergeCell ref="B31:C31"/>
    <mergeCell ref="A34:A41"/>
    <mergeCell ref="B19:C19"/>
    <mergeCell ref="B14:C14"/>
    <mergeCell ref="B15:C15"/>
    <mergeCell ref="B16:C16"/>
    <mergeCell ref="B24:C24"/>
    <mergeCell ref="B25:C25"/>
    <mergeCell ref="B34:C34"/>
    <mergeCell ref="B17:C17"/>
    <mergeCell ref="B5:C5"/>
    <mergeCell ref="B13:C13"/>
    <mergeCell ref="B18:C18"/>
    <mergeCell ref="B7:C7"/>
    <mergeCell ref="A6:A25"/>
    <mergeCell ref="B20:C20"/>
    <mergeCell ref="B21:C21"/>
    <mergeCell ref="B6:C6"/>
    <mergeCell ref="B8:C8"/>
    <mergeCell ref="B12:C12"/>
    <mergeCell ref="B9:C9"/>
    <mergeCell ref="B10:C10"/>
    <mergeCell ref="B11:C11"/>
    <mergeCell ref="B22:C22"/>
    <mergeCell ref="B23:C2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西部</vt:lpstr>
      <vt:lpstr>御前崎-掛川</vt:lpstr>
      <vt:lpstr>袋井･磐田</vt:lpstr>
      <vt:lpstr>浜松</vt:lpstr>
      <vt:lpstr>湖西</vt:lpstr>
      <vt:lpstr>天竜</vt:lpstr>
      <vt:lpstr>市町村別</vt:lpstr>
      <vt:lpstr>湖西!Print_Area</vt:lpstr>
      <vt:lpstr>'御前崎-掛川'!Print_Area</vt:lpstr>
      <vt:lpstr>西部!Print_Area</vt:lpstr>
      <vt:lpstr>袋井･磐田!Print_Area</vt:lpstr>
      <vt:lpstr>天竜!Print_Area</vt:lpstr>
      <vt:lpstr>浜松!Print_Area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h-suzuki</dc:creator>
  <cp:lastModifiedBy>y-uchida</cp:lastModifiedBy>
  <cp:lastPrinted>2015-03-10T04:25:21Z</cp:lastPrinted>
  <dcterms:created xsi:type="dcterms:W3CDTF">1997-01-08T22:48:59Z</dcterms:created>
  <dcterms:modified xsi:type="dcterms:W3CDTF">2026-01-13T05:38:39Z</dcterms:modified>
</cp:coreProperties>
</file>